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70" lockStructure="1"/>
  <bookViews>
    <workbookView xWindow="120" yWindow="300" windowWidth="25440" windowHeight="12405" activeTab="1"/>
  </bookViews>
  <sheets>
    <sheet name="Anleitung" sheetId="27" r:id="rId1"/>
    <sheet name="Grunddaten" sheetId="26" r:id="rId2"/>
    <sheet name="Bew.-Einh. 1" sheetId="1" r:id="rId3"/>
    <sheet name="Bew.-Einh. 2" sheetId="3" r:id="rId4"/>
    <sheet name="Bew.-Einh. 3" sheetId="8" r:id="rId5"/>
    <sheet name="Bew.-Einh. 4" sheetId="9" r:id="rId6"/>
    <sheet name="Bew.-Einh. 5" sheetId="10" r:id="rId7"/>
    <sheet name="Bew.-Einh. 6" sheetId="11" r:id="rId8"/>
    <sheet name="Bew.-Einh. 7" sheetId="12" r:id="rId9"/>
    <sheet name="Bew.-Einh. 8" sheetId="13" r:id="rId10"/>
    <sheet name="Bew.-Einh. 9" sheetId="14" r:id="rId11"/>
    <sheet name="Bew.-Einh. 10" sheetId="15" r:id="rId12"/>
    <sheet name="Bew.-Einh. 11" sheetId="16" r:id="rId13"/>
    <sheet name="Bew.-Einh. 12" sheetId="25" r:id="rId14"/>
    <sheet name="Bew.-Einh. 13" sheetId="24" r:id="rId15"/>
    <sheet name="Bew.-Einh. 14" sheetId="23" r:id="rId16"/>
    <sheet name="Bew.-Einh. 15" sheetId="22" r:id="rId17"/>
    <sheet name="Bew.-Einh. 16" sheetId="21" r:id="rId18"/>
    <sheet name="Bew.-Einh. 17" sheetId="20" r:id="rId19"/>
    <sheet name="Bew.-Einh. 18" sheetId="19" r:id="rId20"/>
    <sheet name="Bew.-Einh. 19" sheetId="18" r:id="rId21"/>
    <sheet name="Bew.-Einh. 20" sheetId="17" r:id="rId22"/>
    <sheet name="Dropdown" sheetId="2" state="hidden" r:id="rId23"/>
  </sheets>
  <definedNames>
    <definedName name="Abdeckung">Dropdown!$A$53:$A$55</definedName>
    <definedName name="Abdeckung_Gasse">Dropdown!$A$53:$A$55</definedName>
    <definedName name="Begrünung_Sommer">Dropdown!$A$47:$A$49</definedName>
    <definedName name="Böden">Dropdown!$A$13:$A$15</definedName>
    <definedName name="DauerbegrünungohneLeguminosen">Dropdown!$A$20:$A$26</definedName>
    <definedName name="Gassenanzahl">Dropdown!$A$30:$A$31</definedName>
    <definedName name="Leguminosen">Dropdown!$A$36:$A$40</definedName>
    <definedName name="Leguminosen_Bearbeitung">Dropdown!$A$35:$A$43</definedName>
    <definedName name="Leguminosenbesatz">Dropdown!$A$35:$A$40</definedName>
    <definedName name="Rebenwachstum">Dropdown!$A$7:$A$9</definedName>
    <definedName name="Sommer">Dropdown!$A$47:$A$48</definedName>
    <definedName name="Traubennutzung" localSheetId="11">Dropdown!#REF!</definedName>
    <definedName name="Traubennutzung" localSheetId="12">Dropdown!#REF!</definedName>
    <definedName name="Traubennutzung" localSheetId="13">Dropdown!#REF!</definedName>
    <definedName name="Traubennutzung" localSheetId="14">Dropdown!#REF!</definedName>
    <definedName name="Traubennutzung" localSheetId="15">Dropdown!#REF!</definedName>
    <definedName name="Traubennutzung" localSheetId="16">Dropdown!#REF!</definedName>
    <definedName name="Traubennutzung" localSheetId="17">Dropdown!#REF!</definedName>
    <definedName name="Traubennutzung" localSheetId="18">Dropdown!#REF!</definedName>
    <definedName name="Traubennutzung" localSheetId="19">Dropdown!#REF!</definedName>
    <definedName name="Traubennutzung" localSheetId="20">Dropdown!#REF!</definedName>
    <definedName name="Traubennutzung" localSheetId="3">Dropdown!#REF!</definedName>
    <definedName name="Traubennutzung" localSheetId="21">Dropdown!#REF!</definedName>
    <definedName name="Traubennutzung" localSheetId="4">Dropdown!#REF!</definedName>
    <definedName name="Traubennutzung" localSheetId="5">Dropdown!#REF!</definedName>
    <definedName name="Traubennutzung" localSheetId="6">Dropdown!#REF!</definedName>
    <definedName name="Traubennutzung" localSheetId="7">Dropdown!#REF!</definedName>
    <definedName name="Traubennutzung" localSheetId="8">Dropdown!#REF!</definedName>
    <definedName name="Traubennutzung" localSheetId="9">Dropdown!#REF!</definedName>
    <definedName name="Traubennutzung" localSheetId="10">Dropdown!#REF!</definedName>
    <definedName name="Traubennutzung">Dropdown!#REF!</definedName>
  </definedNames>
  <calcPr calcId="145621"/>
</workbook>
</file>

<file path=xl/calcChain.xml><?xml version="1.0" encoding="utf-8"?>
<calcChain xmlns="http://schemas.openxmlformats.org/spreadsheetml/2006/main">
  <c r="D49" i="26" l="1"/>
  <c r="D47" i="26"/>
  <c r="D45" i="26"/>
  <c r="D43" i="26"/>
  <c r="D41" i="26"/>
  <c r="D39" i="26"/>
  <c r="D37" i="26"/>
  <c r="D35" i="26"/>
  <c r="D33" i="26"/>
  <c r="D31" i="26"/>
  <c r="D29" i="26"/>
  <c r="D27" i="26"/>
  <c r="D25" i="26"/>
  <c r="D23" i="26"/>
  <c r="D21" i="26"/>
  <c r="D19" i="26"/>
  <c r="D17" i="26"/>
  <c r="D15" i="26"/>
  <c r="D13" i="26"/>
  <c r="F43" i="3" l="1"/>
  <c r="F43" i="8"/>
  <c r="F43" i="9"/>
  <c r="F43" i="10"/>
  <c r="F43" i="11"/>
  <c r="F43" i="12"/>
  <c r="F43" i="13"/>
  <c r="F43" i="14"/>
  <c r="F43" i="15"/>
  <c r="F43" i="16"/>
  <c r="F43" i="25"/>
  <c r="F43" i="24"/>
  <c r="F43" i="23"/>
  <c r="F43" i="22"/>
  <c r="F43" i="21"/>
  <c r="F43" i="20"/>
  <c r="F43" i="19"/>
  <c r="F43" i="18"/>
  <c r="F43" i="17"/>
  <c r="F42" i="3"/>
  <c r="F42" i="8"/>
  <c r="F42" i="9"/>
  <c r="F42" i="10"/>
  <c r="F42" i="11"/>
  <c r="F42" i="12"/>
  <c r="F42" i="13"/>
  <c r="F42" i="14"/>
  <c r="F42" i="15"/>
  <c r="F42" i="16"/>
  <c r="F42" i="25"/>
  <c r="F42" i="24"/>
  <c r="F42" i="23"/>
  <c r="F42" i="22"/>
  <c r="F42" i="21"/>
  <c r="F42" i="20"/>
  <c r="F42" i="19"/>
  <c r="F42" i="18"/>
  <c r="F42" i="17"/>
  <c r="G13" i="26" l="1"/>
  <c r="G15" i="26"/>
  <c r="G17" i="26"/>
  <c r="G19" i="26"/>
  <c r="G21" i="26"/>
  <c r="G23" i="26"/>
  <c r="G25" i="26"/>
  <c r="G27" i="26"/>
  <c r="G29" i="26"/>
  <c r="G31" i="26"/>
  <c r="G33" i="26"/>
  <c r="G35" i="26"/>
  <c r="G37" i="26"/>
  <c r="G39" i="26"/>
  <c r="G41" i="26"/>
  <c r="G43" i="26"/>
  <c r="G45" i="26"/>
  <c r="G47" i="26"/>
  <c r="G49" i="26"/>
  <c r="B3" i="22" l="1"/>
  <c r="F24" i="17" l="1"/>
  <c r="F24" i="18"/>
  <c r="F24" i="19"/>
  <c r="F24" i="20"/>
  <c r="F24" i="21"/>
  <c r="F24" i="22"/>
  <c r="F24" i="23"/>
  <c r="F24" i="24"/>
  <c r="F24" i="25"/>
  <c r="F24" i="16"/>
  <c r="F24" i="15"/>
  <c r="F24" i="14"/>
  <c r="F24" i="13"/>
  <c r="F24" i="12"/>
  <c r="F24" i="11"/>
  <c r="F24" i="10"/>
  <c r="F24" i="9"/>
  <c r="F24" i="8"/>
  <c r="F24" i="3"/>
  <c r="F24" i="1"/>
  <c r="D8" i="3" l="1"/>
  <c r="B3" i="1"/>
  <c r="G46" i="26"/>
  <c r="E5" i="17"/>
  <c r="E5" i="18"/>
  <c r="E5" i="19"/>
  <c r="E5" i="20"/>
  <c r="E5" i="21"/>
  <c r="E5" i="22"/>
  <c r="E5" i="23"/>
  <c r="E5" i="24"/>
  <c r="E5" i="25"/>
  <c r="E5" i="16"/>
  <c r="E5" i="15"/>
  <c r="E5" i="14"/>
  <c r="E5" i="13"/>
  <c r="E5" i="12"/>
  <c r="E5" i="11"/>
  <c r="E5" i="10"/>
  <c r="E5" i="9"/>
  <c r="E5" i="8"/>
  <c r="E5" i="3"/>
  <c r="E5" i="1"/>
  <c r="E3" i="3"/>
  <c r="E3" i="8"/>
  <c r="E3" i="9"/>
  <c r="E3" i="10"/>
  <c r="E3" i="11"/>
  <c r="E3" i="12"/>
  <c r="E3" i="13"/>
  <c r="E3" i="14"/>
  <c r="E3" i="15"/>
  <c r="E3" i="16"/>
  <c r="E3" i="25"/>
  <c r="E3" i="24"/>
  <c r="E3" i="23"/>
  <c r="E3" i="22"/>
  <c r="E3" i="21"/>
  <c r="E3" i="20"/>
  <c r="E3" i="19"/>
  <c r="E3" i="18"/>
  <c r="E3" i="17"/>
  <c r="E3" i="1"/>
  <c r="B3" i="3"/>
  <c r="B3" i="8"/>
  <c r="B3" i="9"/>
  <c r="B3" i="10"/>
  <c r="B3" i="11"/>
  <c r="B3" i="12"/>
  <c r="B3" i="13"/>
  <c r="B3" i="14"/>
  <c r="B3" i="15"/>
  <c r="B3" i="16"/>
  <c r="B3" i="25"/>
  <c r="B3" i="24"/>
  <c r="B3" i="23"/>
  <c r="B3" i="21"/>
  <c r="B3" i="20"/>
  <c r="B3" i="19"/>
  <c r="B3" i="18"/>
  <c r="B3" i="17"/>
  <c r="B4" i="3"/>
  <c r="B5" i="3"/>
  <c r="B4" i="8"/>
  <c r="B5" i="8"/>
  <c r="B4" i="9"/>
  <c r="B5" i="9"/>
  <c r="B4" i="10"/>
  <c r="B5" i="10"/>
  <c r="B4" i="11"/>
  <c r="B5" i="11"/>
  <c r="B4" i="12"/>
  <c r="B5" i="12"/>
  <c r="B4" i="13"/>
  <c r="B5" i="13"/>
  <c r="B4" i="14"/>
  <c r="B5" i="14"/>
  <c r="B4" i="15"/>
  <c r="B5" i="15"/>
  <c r="B4" i="16"/>
  <c r="B5" i="16"/>
  <c r="B4" i="25"/>
  <c r="B5" i="25"/>
  <c r="B4" i="24"/>
  <c r="B5" i="24"/>
  <c r="B4" i="23"/>
  <c r="B5" i="23"/>
  <c r="B4" i="22"/>
  <c r="B5" i="22"/>
  <c r="B4" i="21"/>
  <c r="B5" i="21"/>
  <c r="B4" i="20"/>
  <c r="B5" i="20"/>
  <c r="B4" i="19"/>
  <c r="B5" i="19"/>
  <c r="B4" i="18"/>
  <c r="B5" i="18"/>
  <c r="B4" i="17"/>
  <c r="B5" i="17"/>
  <c r="B4" i="1"/>
  <c r="B5" i="1"/>
  <c r="D9" i="26"/>
  <c r="F39" i="25" l="1"/>
  <c r="F36" i="25"/>
  <c r="F33" i="25"/>
  <c r="F30" i="25"/>
  <c r="F27" i="25"/>
  <c r="F21" i="25"/>
  <c r="F18" i="25"/>
  <c r="F15" i="25"/>
  <c r="F39" i="24"/>
  <c r="F36" i="24"/>
  <c r="F33" i="24"/>
  <c r="F30" i="24"/>
  <c r="F27" i="24"/>
  <c r="F21" i="24"/>
  <c r="F18" i="24"/>
  <c r="F15" i="24"/>
  <c r="F39" i="23"/>
  <c r="F36" i="23"/>
  <c r="F33" i="23"/>
  <c r="F30" i="23"/>
  <c r="F27" i="23"/>
  <c r="F21" i="23"/>
  <c r="F18" i="23"/>
  <c r="F15" i="23"/>
  <c r="F39" i="22"/>
  <c r="F36" i="22"/>
  <c r="F33" i="22"/>
  <c r="F30" i="22"/>
  <c r="F27" i="22"/>
  <c r="F21" i="22"/>
  <c r="F18" i="22"/>
  <c r="F15" i="22"/>
  <c r="F39" i="21"/>
  <c r="F36" i="21"/>
  <c r="F33" i="21"/>
  <c r="F30" i="21"/>
  <c r="F27" i="21"/>
  <c r="F21" i="21"/>
  <c r="F18" i="21"/>
  <c r="F15" i="21"/>
  <c r="F39" i="20"/>
  <c r="F36" i="20"/>
  <c r="F33" i="20"/>
  <c r="F30" i="20"/>
  <c r="F27" i="20"/>
  <c r="F21" i="20"/>
  <c r="F18" i="20"/>
  <c r="F15" i="20"/>
  <c r="F39" i="19"/>
  <c r="F36" i="19"/>
  <c r="F33" i="19"/>
  <c r="F30" i="19"/>
  <c r="F27" i="19"/>
  <c r="F21" i="19"/>
  <c r="F18" i="19"/>
  <c r="F15" i="19"/>
  <c r="F39" i="18"/>
  <c r="F36" i="18"/>
  <c r="F33" i="18"/>
  <c r="F30" i="18"/>
  <c r="F27" i="18"/>
  <c r="F21" i="18"/>
  <c r="F18" i="18"/>
  <c r="F15" i="18"/>
  <c r="F39" i="17"/>
  <c r="F36" i="17"/>
  <c r="F33" i="17"/>
  <c r="F30" i="17"/>
  <c r="F27" i="17"/>
  <c r="F21" i="17"/>
  <c r="F18" i="17"/>
  <c r="F15" i="17"/>
  <c r="F39" i="16"/>
  <c r="F36" i="16"/>
  <c r="F33" i="16"/>
  <c r="F30" i="16"/>
  <c r="F27" i="16"/>
  <c r="F21" i="16"/>
  <c r="F18" i="16"/>
  <c r="F15" i="16"/>
  <c r="F39" i="15"/>
  <c r="F36" i="15"/>
  <c r="F33" i="15"/>
  <c r="F30" i="15"/>
  <c r="F27" i="15"/>
  <c r="F21" i="15"/>
  <c r="F18" i="15"/>
  <c r="F15" i="15"/>
  <c r="F39" i="14"/>
  <c r="F36" i="14"/>
  <c r="F33" i="14"/>
  <c r="F30" i="14"/>
  <c r="F27" i="14"/>
  <c r="F21" i="14"/>
  <c r="F18" i="14"/>
  <c r="F15" i="14"/>
  <c r="F39" i="13"/>
  <c r="F36" i="13"/>
  <c r="F33" i="13"/>
  <c r="F30" i="13"/>
  <c r="F27" i="13"/>
  <c r="F21" i="13"/>
  <c r="F18" i="13"/>
  <c r="F15" i="13"/>
  <c r="F39" i="12"/>
  <c r="F36" i="12"/>
  <c r="F33" i="12"/>
  <c r="F30" i="12"/>
  <c r="F27" i="12"/>
  <c r="F21" i="12"/>
  <c r="F18" i="12"/>
  <c r="F15" i="12"/>
  <c r="F39" i="11"/>
  <c r="F36" i="11"/>
  <c r="F33" i="11"/>
  <c r="F30" i="11"/>
  <c r="F27" i="11"/>
  <c r="F21" i="11"/>
  <c r="F18" i="11"/>
  <c r="F15" i="11"/>
  <c r="F39" i="10"/>
  <c r="F36" i="10"/>
  <c r="F33" i="10"/>
  <c r="F30" i="10"/>
  <c r="F27" i="10"/>
  <c r="F21" i="10"/>
  <c r="F18" i="10"/>
  <c r="F15" i="10"/>
  <c r="F39" i="9"/>
  <c r="F36" i="9"/>
  <c r="F33" i="9"/>
  <c r="F30" i="9"/>
  <c r="F27" i="9"/>
  <c r="F21" i="9"/>
  <c r="F18" i="9"/>
  <c r="F15" i="9"/>
  <c r="F39" i="8"/>
  <c r="F36" i="8"/>
  <c r="F33" i="8"/>
  <c r="F30" i="8"/>
  <c r="F27" i="8"/>
  <c r="F21" i="8"/>
  <c r="F18" i="8"/>
  <c r="F15" i="8"/>
  <c r="F39" i="3"/>
  <c r="F36" i="3"/>
  <c r="F33" i="3"/>
  <c r="F30" i="3"/>
  <c r="F27" i="3"/>
  <c r="F21" i="3"/>
  <c r="F18" i="3"/>
  <c r="F15" i="3"/>
  <c r="F30" i="1" l="1"/>
  <c r="F15" i="1"/>
  <c r="F39" i="1"/>
  <c r="F36" i="1"/>
  <c r="F33" i="1"/>
  <c r="F27" i="1"/>
  <c r="F21" i="1" l="1"/>
  <c r="F18" i="1" l="1"/>
  <c r="F42" i="1" s="1"/>
  <c r="F43" i="1" l="1"/>
  <c r="G11" i="26" s="1"/>
  <c r="D11" i="26"/>
</calcChain>
</file>

<file path=xl/sharedStrings.xml><?xml version="1.0" encoding="utf-8"?>
<sst xmlns="http://schemas.openxmlformats.org/spreadsheetml/2006/main" count="789" uniqueCount="147">
  <si>
    <t>Ausgangswert bei einem Traubenertrag von 7 bis 14 t/ha</t>
  </si>
  <si>
    <t>Rebenwachstum</t>
  </si>
  <si>
    <t>stark</t>
  </si>
  <si>
    <t>ausgeglichen (normal, mittel)</t>
  </si>
  <si>
    <t>schwach</t>
  </si>
  <si>
    <t>Leichte Böden (S, l'S)</t>
  </si>
  <si>
    <t>Mittlere bis schwere Böden (lS, sL, uL, t'L, lT, T)</t>
  </si>
  <si>
    <r>
      <rPr>
        <b/>
        <sz val="11"/>
        <color theme="1"/>
        <rFont val="Calibri"/>
        <family val="2"/>
        <scheme val="minor"/>
      </rPr>
      <t>Humusgehalt</t>
    </r>
    <r>
      <rPr>
        <sz val="11"/>
        <color theme="1"/>
        <rFont val="Calibri"/>
        <family val="2"/>
        <scheme val="minor"/>
      </rPr>
      <t xml:space="preserve"> von 0 bis 30 cm Bodentiefe [in %]</t>
    </r>
  </si>
  <si>
    <t>Einsaat auf im Vorfeld offengehaltenem Boden</t>
  </si>
  <si>
    <t>Einsaat nach vorherigem Begrünungsumbruch</t>
  </si>
  <si>
    <t>Etablierte Dauerbegrünung</t>
  </si>
  <si>
    <t>Stören einer Dauerbegrünung</t>
  </si>
  <si>
    <t>Umbruch nach 5 Jahren</t>
  </si>
  <si>
    <t>Umbruch nach 10 Jahren</t>
  </si>
  <si>
    <t>keine Dauerbegrünung</t>
  </si>
  <si>
    <t>Begrünung mit Leguminosen</t>
  </si>
  <si>
    <t>Abdeckung zur Schonung der Bodenwasservorräte (Rinde, Stroh, Holzhäcksel)</t>
  </si>
  <si>
    <t>keine Abdeckung</t>
  </si>
  <si>
    <t>Düngejahr:</t>
  </si>
  <si>
    <t>Betrieb:</t>
  </si>
  <si>
    <r>
      <rPr>
        <b/>
        <sz val="11"/>
        <color theme="1"/>
        <rFont val="Calibri"/>
        <family val="2"/>
        <scheme val="minor"/>
      </rPr>
      <t>Traubenertrag</t>
    </r>
    <r>
      <rPr>
        <sz val="11"/>
        <color theme="1"/>
        <rFont val="Calibri"/>
        <family val="2"/>
        <scheme val="minor"/>
      </rPr>
      <t xml:space="preserve"> [Tonnen/ha]</t>
    </r>
  </si>
  <si>
    <t>Regierungspräsidium Darmstadt</t>
  </si>
  <si>
    <t>Dezernat Weinbau</t>
  </si>
  <si>
    <t>Wallufer Straße 19</t>
  </si>
  <si>
    <t>65343 Eltville</t>
  </si>
  <si>
    <t>Schlag / Bew.-Einheit:</t>
  </si>
  <si>
    <t>Rein-Stickstoff [kg N/ha]</t>
  </si>
  <si>
    <t>Datum:</t>
  </si>
  <si>
    <t>Unterschrift:</t>
  </si>
  <si>
    <t>Abdeckung jede 2. Gasse</t>
  </si>
  <si>
    <t>Abdeckung jede Gasse</t>
  </si>
  <si>
    <t>über Sommer jede Gasse begrünt</t>
  </si>
  <si>
    <t>Bewirtschaftung über Sommer</t>
  </si>
  <si>
    <t>keine Leguminosen bzw. keine Bearbeitung</t>
  </si>
  <si>
    <t>Umbruch (unter 50% Leguminosenanteil) jede Gasse</t>
  </si>
  <si>
    <t>Umbruch (unter 50% Leguminosenanteil) jede 2. Gasse</t>
  </si>
  <si>
    <t>Umbruch (ab 50% Leguminosenanteil) jede Gasse</t>
  </si>
  <si>
    <t>Umbruch (ab 50% Leguminosenanteil) jede 2. Gasse</t>
  </si>
  <si>
    <t>M a x i m a l e r   S t i c k s t o f f  -  D ü n g e b e d a r f :</t>
  </si>
  <si>
    <t>Skelettreiche Böden (ab 50% Steine)</t>
  </si>
  <si>
    <t>über Sommer jede 2. Gasse offen</t>
  </si>
  <si>
    <t>Walzen/Mulchen (ab 50% Leguminosenanteil) jede Gasse</t>
  </si>
  <si>
    <t>Walzen/Mulchen (ab 50% Leguminosenanteil) jede 2. Gasse</t>
  </si>
  <si>
    <t xml:space="preserve">Walzen/Mulchen Gasse 1 &amp; Umbruch (unter 50% Leguminosen) Gasse 2 </t>
  </si>
  <si>
    <t xml:space="preserve">Walzen/Mulchen Gasse 1 &amp; Umbruch (ab 50% Leguminosen) Gasse 2 </t>
  </si>
  <si>
    <t>über Sommer jede Gasse offen</t>
  </si>
  <si>
    <t>Steinhaltige Böden (ab 20% Steine)</t>
  </si>
  <si>
    <t>Organische Dünger</t>
  </si>
  <si>
    <t>Trester 40% TM</t>
  </si>
  <si>
    <t>Tresterkompost 60 % TM</t>
  </si>
  <si>
    <t>Mosttrub flüssig</t>
  </si>
  <si>
    <t>Weinhefe flüssig 20 % TM</t>
  </si>
  <si>
    <t>Weinhefe filtriert 40 % TM</t>
  </si>
  <si>
    <t>Streuwiese</t>
  </si>
  <si>
    <t>Stroh</t>
  </si>
  <si>
    <t>Grünkompost</t>
  </si>
  <si>
    <t>Kompost 64% TM</t>
  </si>
  <si>
    <t>Bioabfallkompost 52 % TM</t>
  </si>
  <si>
    <t>Holzhäcksel &gt; 40 mm</t>
  </si>
  <si>
    <t>Rindermist 22 % TM</t>
  </si>
  <si>
    <t>Schweinemist 22,5 % TM</t>
  </si>
  <si>
    <t>Mischmist 23 % TM</t>
  </si>
  <si>
    <t>Schaf / Ziegenmist 32 % TM</t>
  </si>
  <si>
    <t>Pferdemist 31,5 % TM</t>
  </si>
  <si>
    <t>Geflügelmist 27,5 % TM</t>
  </si>
  <si>
    <t>Geflügelmist 55,5 % TM</t>
  </si>
  <si>
    <t>keine organische Düngung</t>
  </si>
  <si>
    <t>Mindestwirksamkeit % 2. Jahr</t>
  </si>
  <si>
    <t>Mindestwirksamkeit % 3. Jahr</t>
  </si>
  <si>
    <t>Mindestwirksamkeit % 4. Jahr</t>
  </si>
  <si>
    <t>sonstiger organischer Dünger</t>
  </si>
  <si>
    <t>Organische Düngung in den letzten 3 Jahren erfolgt, oder aktuell geplant</t>
  </si>
  <si>
    <t>Mindestwirksamkeit % Jahr der Ausbringung</t>
  </si>
  <si>
    <t>Bodenart und Steingehalt</t>
  </si>
  <si>
    <t>Begrünung / Bearbeitung in jeder Gasse</t>
  </si>
  <si>
    <t>Begrünung / Bearbeitung in jeder 2. Gasse</t>
  </si>
  <si>
    <r>
      <t xml:space="preserve">Begrünung mit Gräsern </t>
    </r>
    <r>
      <rPr>
        <sz val="11"/>
        <color theme="1"/>
        <rFont val="Calibri"/>
        <family val="2"/>
        <scheme val="minor"/>
      </rPr>
      <t>und anderen</t>
    </r>
    <r>
      <rPr>
        <b/>
        <sz val="11"/>
        <color theme="1"/>
        <rFont val="Calibri"/>
        <family val="2"/>
        <scheme val="minor"/>
      </rPr>
      <t xml:space="preserve"> Nichtleguminosen</t>
    </r>
  </si>
  <si>
    <t>Keine organische Düngung in den letzten 3 Jahren, und keine aktuell geplant</t>
  </si>
  <si>
    <t>Seite 1 von 2</t>
  </si>
  <si>
    <t>Begrünung mit Gräsern</t>
  </si>
  <si>
    <t>Begrünung mit Gräsern - Gassen</t>
  </si>
  <si>
    <t>Leguminosen</t>
  </si>
  <si>
    <t>Abdeckung</t>
  </si>
  <si>
    <t>Organische Düngung - Auswahl</t>
  </si>
  <si>
    <t>Organische Dünger - Werte</t>
  </si>
  <si>
    <t>Max. N-Bedarf</t>
  </si>
  <si>
    <t>Hinweise</t>
  </si>
  <si>
    <t>Bewirt.-Einh. 1</t>
  </si>
  <si>
    <t>Bewirt.-Einh. 2</t>
  </si>
  <si>
    <t>Bewirt.-Einh. 3</t>
  </si>
  <si>
    <t>Bewirt.-Einh. 4</t>
  </si>
  <si>
    <t>Bewirt.-Einh. 5</t>
  </si>
  <si>
    <t>Bewirt.-Einh. 6</t>
  </si>
  <si>
    <t>Bewirt.-Einh. 7</t>
  </si>
  <si>
    <t>Bewirt.-Einh. 8</t>
  </si>
  <si>
    <t>Bewirt.-Einh. 9</t>
  </si>
  <si>
    <t>Bewirt.-Einh. 10</t>
  </si>
  <si>
    <t>Bewirt.-Einh. 11</t>
  </si>
  <si>
    <t>Bewirt.-Einh. 12</t>
  </si>
  <si>
    <t>Bewirt.-Einh. 13</t>
  </si>
  <si>
    <t>Bewirt.-Einh. 14</t>
  </si>
  <si>
    <t>Bewirt.-Einh. 15</t>
  </si>
  <si>
    <t>Bewirt.-Einh. 16</t>
  </si>
  <si>
    <t>Bewirt.-Einh. 17</t>
  </si>
  <si>
    <t>Bewirt.-Einh. 18</t>
  </si>
  <si>
    <t>Bewirt.-Einh. 19</t>
  </si>
  <si>
    <t>Bewirt.-Einh. 20</t>
  </si>
  <si>
    <t>Name der Bewirtschaftungseinheit</t>
  </si>
  <si>
    <t>[kg rein-N / ha]</t>
  </si>
  <si>
    <t>wechseln zu Grunddaten</t>
  </si>
  <si>
    <t>Bewirt.-Einh.</t>
  </si>
  <si>
    <t>Wechsel zum Datenblatt    --&gt; hier klicken</t>
  </si>
  <si>
    <t>Einleitung</t>
  </si>
  <si>
    <t>Grunddaten</t>
  </si>
  <si>
    <t>Auf dem Blatt "Grunddaten" geben Sie Ihren Betriebsnamen und das Jahr der aktuellen Düngung ein. Diese Daten werden auf die entsprechenden Blätter Ihrer Flächen / Bewirtschaftungseinheiten automatisch übertragen.</t>
  </si>
  <si>
    <t>In der Spalte "Name der Bewirtschaftungseinheiten" geben Sie die Namen der Bewirschaftungseinheiten ein, für die Sie die N-Düngebedarfsermittlung machen wollen. Diese Namen werden automatisch auf die entsprechenden Blätter übertragen. Durch anklicken des dunklen Feldes vor dem Namen können Sie direkt zum entsprechenden Datenblatt wechseln.</t>
  </si>
  <si>
    <t>In den gelben Feldern hinter dem Namen werden die Ergebnisse von den Datenblättern als Übersicht angezeigt. In der letzten Spalte, sehen Sie wichtige Hinweise.</t>
  </si>
  <si>
    <t>Dateneingabe der einzelnen Bewirtschaftungseinheiten</t>
  </si>
  <si>
    <t>Der Kopf des Datenblattes wird automatisch ausgefüllt nach den Angaben auf dem Datenblatt "Grunddaten".</t>
  </si>
  <si>
    <t xml:space="preserve">Sie haben jetzt die Möglichkeit, in den weißen Feldern, entweder durch vorgegebene Dropdown Menues ihre Auswahl zu treffen, oder in einzelnen Feldern durch die Eingabe von Zahlen Ihre Mengenangaben, bzw. Analysewerte festlegen. </t>
  </si>
  <si>
    <r>
      <t xml:space="preserve">Rebenwachstum: </t>
    </r>
    <r>
      <rPr>
        <sz val="11"/>
        <color theme="1"/>
        <rFont val="Calibri"/>
        <family val="2"/>
        <scheme val="minor"/>
      </rPr>
      <t>Im Dropdown-Menue auswählen, wie das Rebenwachstum eingeschätzt wird</t>
    </r>
  </si>
  <si>
    <r>
      <t xml:space="preserve">Begrünung mit Gräsern und anderen Nichtleguminosen: </t>
    </r>
    <r>
      <rPr>
        <sz val="11"/>
        <color theme="1"/>
        <rFont val="Calibri"/>
        <family val="2"/>
        <scheme val="minor"/>
      </rPr>
      <t>Diese Eingabe besteht aus 2 Eingabefeldern. Im unteren Feld können Sie die Begrünungsart bzw. den Arbeitsschritt auswählen, den sie gemacht haben. Im obern Feld wählen Sie aus, ob dies auf allen Gassen so ist, oder nur auf jeder zweiten Gasse.</t>
    </r>
  </si>
  <si>
    <r>
      <t>Begrünung mit Leguminosen:</t>
    </r>
    <r>
      <rPr>
        <sz val="11"/>
        <color theme="1"/>
        <rFont val="Calibri"/>
        <family val="2"/>
        <scheme val="minor"/>
      </rPr>
      <t xml:space="preserve"> Hier wählen sie auch den Arbeitschritt aus, der für Ihre Fläche zutrifft. Bitte beachten Sie hierbei die Unterscheidung zwischen größer 50 % Leguninosenanteil und kleiner 50 % Leguminosenanteil.</t>
    </r>
  </si>
  <si>
    <r>
      <t>Bodenart und Steingehalt:</t>
    </r>
    <r>
      <rPr>
        <sz val="11"/>
        <color theme="1"/>
        <rFont val="Calibri"/>
        <family val="2"/>
        <scheme val="minor"/>
      </rPr>
      <t xml:space="preserve"> Wählen sie im Dropdown-Menue die auf ihren Boden zutreffende Bodenart aus.</t>
    </r>
  </si>
  <si>
    <r>
      <t xml:space="preserve">Datum: </t>
    </r>
    <r>
      <rPr>
        <sz val="11"/>
        <color theme="1"/>
        <rFont val="Calibri"/>
        <family val="2"/>
        <scheme val="minor"/>
      </rPr>
      <t>geben Sie das Aktuelle Datum Ihrer N-Dedarfsermittlung ein.</t>
    </r>
  </si>
  <si>
    <r>
      <t xml:space="preserve">Unterschrift: </t>
    </r>
    <r>
      <rPr>
        <sz val="11"/>
        <color theme="1"/>
        <rFont val="Calibri"/>
        <family val="2"/>
        <scheme val="minor"/>
      </rPr>
      <t>dieses Feld können Sie nicht am PC ausfüllen. Hier müssen Sie, nachdem Sie auch die organische Düngung bearbeitet haben und das Gesamtformular ausgedruckt haben, unterschreiben und dann die Unterlagen für 7 Jahre aufheben.</t>
    </r>
  </si>
  <si>
    <r>
      <t>Humusgehalt:</t>
    </r>
    <r>
      <rPr>
        <sz val="11"/>
        <color theme="1"/>
        <rFont val="Calibri"/>
        <family val="2"/>
        <scheme val="minor"/>
      </rPr>
      <t xml:space="preserve"> Geben sie aus Ihrer Bodenanalyse den Humuswert für die Bodenschicht 0 - 30 cm ein. In Abhängigkeit von der Bodenart, wird dann ein Wert berechnet.</t>
    </r>
  </si>
  <si>
    <r>
      <t xml:space="preserve">Bewirtschaftung über Sommer: </t>
    </r>
    <r>
      <rPr>
        <sz val="11"/>
        <color theme="1"/>
        <rFont val="Calibri"/>
        <family val="2"/>
        <scheme val="minor"/>
      </rPr>
      <t>Wählen Sie im Dropdown-Menue aus, was über Sommer für die Fläche zutrifft.</t>
    </r>
  </si>
  <si>
    <r>
      <t>Hinweise:</t>
    </r>
    <r>
      <rPr>
        <sz val="11"/>
        <color theme="1"/>
        <rFont val="Calibri"/>
        <family val="2"/>
        <scheme val="minor"/>
      </rPr>
      <t xml:space="preserve"> An einigen Stellen erscheinen Hinweise, die Sie auf fehlende Eingaben hinweißen, oder auf Eingaben, die zu Konflikten mit der Düngeverordnung führen, oder führen können. Die wichtigsten Hinweise werden auch auf das Deckblatt "Grunddaten" übertragen.</t>
    </r>
  </si>
  <si>
    <r>
      <t>Ergebnisfelder:</t>
    </r>
    <r>
      <rPr>
        <sz val="11"/>
        <color theme="1"/>
        <rFont val="Calibri"/>
        <family val="2"/>
        <scheme val="minor"/>
      </rPr>
      <t xml:space="preserve"> auf den gelben Feldern werden Ihnen Teilergebnisse angezeigt. Auf den grünen Feldern bekommen sie die für Sie wichtigen Gesamterbebnisse angezeigt. Diese werden zur besseren Übersicht auch auf das Deckblatt "Grunddaten" übertragen.</t>
    </r>
  </si>
  <si>
    <r>
      <t xml:space="preserve">Button: Wechsel zu Grunddaten: </t>
    </r>
    <r>
      <rPr>
        <sz val="11"/>
        <color theme="1"/>
        <rFont val="Calibri"/>
        <family val="2"/>
        <scheme val="minor"/>
      </rPr>
      <t>wenn sie diesen Button anklicken, kommen Sie zurück zum Deckblatt "Grunddaten".</t>
    </r>
  </si>
  <si>
    <r>
      <t>Abdeckung zur Schonung der Bodenwasservorräte:</t>
    </r>
    <r>
      <rPr>
        <sz val="11"/>
        <color theme="1"/>
        <rFont val="Calibri"/>
        <family val="2"/>
        <scheme val="minor"/>
      </rPr>
      <t xml:space="preserve"> Wählen Sie im Dropdown-Menue aus, welche Zeilen eine Abdeckung haben.</t>
    </r>
  </si>
  <si>
    <t>N-Gesamt kg/t</t>
  </si>
  <si>
    <t>Neckerauer, Dezernat Weinbau, Eltville 02/2018</t>
  </si>
  <si>
    <t>Eigennutzung Trester</t>
  </si>
  <si>
    <t>Trauben und Trester verbleiben im Betrieb</t>
  </si>
  <si>
    <t>Trauben und Trester verlassen den Betrieb</t>
  </si>
  <si>
    <t>Traubennutzung</t>
  </si>
  <si>
    <t>Eigene Bemerkungen</t>
  </si>
  <si>
    <t>Stickstoff-Düngebedarfsermittlung für HALM Steillagen</t>
  </si>
  <si>
    <r>
      <t xml:space="preserve">Traubennutzung: </t>
    </r>
    <r>
      <rPr>
        <sz val="11"/>
        <color theme="1"/>
        <rFont val="Calibri"/>
        <family val="2"/>
        <scheme val="minor"/>
      </rPr>
      <t>Wählen Sie bitte im Dropdown-Menue aus, ob die Trauben und der Trester im Betrieb bleiben und später auch wieder in die Weinberge ausgebracht werden, oder ob Sie Ihre Trauben abgeben und Ihr eigener Trester nicht auf Ihren Flächen ausgebracht wird.</t>
    </r>
  </si>
  <si>
    <r>
      <rPr>
        <b/>
        <sz val="11"/>
        <color theme="1"/>
        <rFont val="Calibri"/>
        <family val="2"/>
        <scheme val="minor"/>
      </rPr>
      <t>Traubenertrag:</t>
    </r>
    <r>
      <rPr>
        <sz val="11"/>
        <color theme="1"/>
        <rFont val="Calibri"/>
        <family val="2"/>
        <scheme val="minor"/>
      </rPr>
      <t xml:space="preserve"> Hier bitte den Traubenertrag in Tonnen eingeben.</t>
    </r>
  </si>
  <si>
    <t>Version: HALM Steillagen</t>
  </si>
  <si>
    <t>Anleitung zum Ausfüllen der Steillagen-N-Düngebedarfsermittlung</t>
  </si>
  <si>
    <t>Die Rechenhilfe zur N-Düngebedarfsermittlung soll Ihnen helfen, den maximalen Bedarf an Stickstoff zu ermitteln. Diese Anwendung benötigen Sie nur, wenn Sie beabsichtigen Stickstoff in geförderten Steillagen im Düngejahr auszubringen.</t>
  </si>
  <si>
    <t>Stickstoff-Düngebedarfsermittlung HALM Steillagen</t>
  </si>
  <si>
    <t>Jahr:</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</si>
</sst>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AvenirNext LT Com Regular"/>
      <family val="2"/>
    </font>
    <font>
      <b/>
      <sz val="18"/>
      <color theme="1"/>
      <name val="Calibri"/>
      <family val="2"/>
      <scheme val="minor"/>
    </font>
    <font>
      <b/>
      <sz val="11"/>
      <color rgb="FFFF0000"/>
      <name val="Calibri"/>
      <family val="2"/>
      <scheme val="minor"/>
    </font>
    <font>
      <sz val="11"/>
      <name val="Calibri"/>
      <family val="2"/>
      <scheme val="minor"/>
    </font>
    <font>
      <sz val="8"/>
      <color theme="0" tint="-0.34998626667073579"/>
      <name val="Calibri"/>
      <family val="2"/>
      <scheme val="minor"/>
    </font>
    <font>
      <sz val="11"/>
      <color rgb="FFFF0000"/>
      <name val="Calibri"/>
      <family val="2"/>
      <scheme val="minor"/>
    </font>
    <font>
      <b/>
      <sz val="11"/>
      <name val="Calibri"/>
      <family val="2"/>
      <scheme val="minor"/>
    </font>
    <font>
      <b/>
      <sz val="9"/>
      <name val="Calibri"/>
      <family val="2"/>
      <scheme val="minor"/>
    </font>
    <font>
      <sz val="9"/>
      <color theme="1"/>
      <name val="Calibri"/>
      <family val="2"/>
      <scheme val="minor"/>
    </font>
    <font>
      <u/>
      <sz val="11"/>
      <color theme="10"/>
      <name val="Calibri"/>
      <family val="2"/>
      <scheme val="minor"/>
    </font>
    <font>
      <b/>
      <sz val="10"/>
      <name val="Calibri"/>
      <family val="2"/>
      <scheme val="minor"/>
    </font>
    <font>
      <u/>
      <sz val="11"/>
      <color rgb="FFFFC000"/>
      <name val="Calibri"/>
      <family val="2"/>
      <scheme val="minor"/>
    </font>
    <font>
      <b/>
      <sz val="16"/>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9" tint="-0.249977111117893"/>
      </left>
      <right style="thin">
        <color theme="9" tint="-0.249977111117893"/>
      </right>
      <top/>
      <bottom style="thin">
        <color theme="9" tint="-0.249977111117893"/>
      </bottom>
      <diagonal/>
    </border>
    <border>
      <left/>
      <right/>
      <top/>
      <bottom style="thin">
        <color indexed="64"/>
      </bottom>
      <diagonal/>
    </border>
    <border>
      <left style="thin">
        <color theme="9" tint="-0.249977111117893"/>
      </left>
      <right style="thin">
        <color theme="9" tint="-0.249977111117893"/>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medium">
        <color theme="9" tint="-0.249977111117893"/>
      </left>
      <right style="medium">
        <color theme="9" tint="-0.249977111117893"/>
      </right>
      <top style="medium">
        <color theme="9" tint="-0.249977111117893"/>
      </top>
      <bottom style="medium">
        <color indexed="64"/>
      </bottom>
      <diagonal/>
    </border>
    <border>
      <left/>
      <right style="thin">
        <color indexed="64"/>
      </right>
      <top style="medium">
        <color indexed="64"/>
      </top>
      <bottom/>
      <diagonal/>
    </border>
  </borders>
  <cellStyleXfs count="2">
    <xf numFmtId="0" fontId="0" fillId="0" borderId="0"/>
    <xf numFmtId="0" fontId="12" fillId="0" borderId="0" applyNumberFormat="0" applyFill="0" applyBorder="0" applyAlignment="0" applyProtection="0"/>
  </cellStyleXfs>
  <cellXfs count="207">
    <xf numFmtId="0" fontId="0" fillId="0" borderId="0" xfId="0"/>
    <xf numFmtId="0" fontId="0" fillId="0" borderId="0" xfId="0" applyAlignment="1">
      <alignment horizontal="center"/>
    </xf>
    <xf numFmtId="0" fontId="0" fillId="4" borderId="0" xfId="0" applyFill="1" applyBorder="1" applyAlignment="1" applyProtection="1">
      <alignment vertical="center" wrapText="1"/>
    </xf>
    <xf numFmtId="0" fontId="3" fillId="4" borderId="4" xfId="0" applyFont="1" applyFill="1" applyBorder="1" applyAlignment="1" applyProtection="1">
      <alignment vertical="center"/>
    </xf>
    <xf numFmtId="0" fontId="3" fillId="4" borderId="6" xfId="0" applyFont="1" applyFill="1" applyBorder="1" applyAlignment="1" applyProtection="1">
      <alignment vertical="center"/>
    </xf>
    <xf numFmtId="0" fontId="1" fillId="4" borderId="5" xfId="0" applyFont="1" applyFill="1" applyBorder="1" applyAlignment="1" applyProtection="1">
      <alignment vertical="top"/>
    </xf>
    <xf numFmtId="0" fontId="1" fillId="4" borderId="0" xfId="0" applyFont="1" applyFill="1" applyBorder="1" applyAlignment="1" applyProtection="1">
      <alignment vertical="top"/>
    </xf>
    <xf numFmtId="0" fontId="2" fillId="4" borderId="0" xfId="0" applyFont="1" applyFill="1" applyBorder="1" applyAlignment="1" applyProtection="1">
      <alignment vertical="center"/>
    </xf>
    <xf numFmtId="0" fontId="1" fillId="4" borderId="0" xfId="0" applyFont="1" applyFill="1" applyBorder="1" applyAlignment="1" applyProtection="1">
      <alignment horizontal="right" vertical="top"/>
    </xf>
    <xf numFmtId="0" fontId="1" fillId="4" borderId="7" xfId="0" applyFont="1" applyFill="1" applyBorder="1" applyAlignment="1" applyProtection="1">
      <alignment vertical="top"/>
    </xf>
    <xf numFmtId="0" fontId="1" fillId="4" borderId="1" xfId="0" applyFont="1" applyFill="1" applyBorder="1" applyAlignment="1" applyProtection="1">
      <alignment vertical="top"/>
    </xf>
    <xf numFmtId="0" fontId="2" fillId="4" borderId="1" xfId="0" applyFont="1" applyFill="1" applyBorder="1" applyAlignment="1" applyProtection="1">
      <alignment vertical="center"/>
    </xf>
    <xf numFmtId="0" fontId="3" fillId="4" borderId="8" xfId="0" applyFont="1" applyFill="1" applyBorder="1" applyAlignment="1" applyProtection="1">
      <alignment vertical="top"/>
    </xf>
    <xf numFmtId="0" fontId="1" fillId="4" borderId="5" xfId="0" applyFont="1" applyFill="1" applyBorder="1" applyProtection="1"/>
    <xf numFmtId="0" fontId="1" fillId="4" borderId="0" xfId="0" applyFont="1" applyFill="1" applyBorder="1" applyProtection="1"/>
    <xf numFmtId="0" fontId="0" fillId="4" borderId="0" xfId="0" applyFill="1" applyBorder="1" applyProtection="1"/>
    <xf numFmtId="0" fontId="1" fillId="4" borderId="0" xfId="0" applyFont="1" applyFill="1" applyBorder="1" applyAlignment="1" applyProtection="1">
      <alignment horizontal="right"/>
    </xf>
    <xf numFmtId="0" fontId="0" fillId="4" borderId="6" xfId="0" applyFill="1" applyBorder="1" applyAlignment="1" applyProtection="1">
      <alignment horizontal="center"/>
    </xf>
    <xf numFmtId="0" fontId="1" fillId="4" borderId="6" xfId="0" applyFont="1" applyFill="1" applyBorder="1" applyAlignment="1" applyProtection="1">
      <alignment horizontal="center"/>
    </xf>
    <xf numFmtId="0" fontId="0" fillId="4" borderId="5" xfId="0" applyFill="1" applyBorder="1" applyProtection="1"/>
    <xf numFmtId="0" fontId="1" fillId="4" borderId="5"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5"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 fillId="4" borderId="5" xfId="0" applyFont="1" applyFill="1" applyBorder="1" applyAlignment="1" applyProtection="1">
      <alignment horizontal="center" wrapText="1"/>
    </xf>
    <xf numFmtId="0" fontId="1" fillId="4" borderId="0" xfId="0" applyFont="1" applyFill="1" applyBorder="1" applyAlignment="1" applyProtection="1">
      <alignment horizontal="center" wrapText="1"/>
    </xf>
    <xf numFmtId="0" fontId="2" fillId="3" borderId="6" xfId="0" applyFont="1" applyFill="1" applyBorder="1" applyAlignment="1" applyProtection="1">
      <alignment horizontal="center"/>
    </xf>
    <xf numFmtId="0" fontId="0" fillId="2" borderId="6" xfId="0" applyFont="1" applyFill="1" applyBorder="1" applyAlignment="1" applyProtection="1">
      <alignment horizontal="center"/>
    </xf>
    <xf numFmtId="0" fontId="5" fillId="4" borderId="0" xfId="0" applyFont="1" applyFill="1" applyBorder="1" applyAlignment="1" applyProtection="1">
      <alignment vertical="center"/>
    </xf>
    <xf numFmtId="0" fontId="1" fillId="4" borderId="5" xfId="0" applyFont="1" applyFill="1" applyBorder="1" applyAlignment="1" applyProtection="1">
      <alignment horizontal="right"/>
    </xf>
    <xf numFmtId="0" fontId="5" fillId="4" borderId="6" xfId="0" applyFont="1" applyFill="1" applyBorder="1" applyAlignment="1" applyProtection="1">
      <alignment horizontal="center" vertical="center"/>
    </xf>
    <xf numFmtId="0" fontId="0" fillId="4" borderId="14" xfId="0" applyFill="1" applyBorder="1" applyProtection="1"/>
    <xf numFmtId="0" fontId="0" fillId="4" borderId="15" xfId="0" applyFill="1" applyBorder="1" applyProtection="1"/>
    <xf numFmtId="14" fontId="2" fillId="0" borderId="9" xfId="0" applyNumberFormat="1" applyFont="1" applyFill="1" applyBorder="1" applyAlignment="1" applyProtection="1">
      <alignment horizontal="center"/>
      <protection locked="0"/>
    </xf>
    <xf numFmtId="0" fontId="0" fillId="0" borderId="0" xfId="0" applyBorder="1"/>
    <xf numFmtId="0" fontId="3" fillId="0" borderId="0" xfId="0" applyFont="1" applyFill="1" applyBorder="1" applyAlignment="1" applyProtection="1">
      <alignment vertical="center"/>
    </xf>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top"/>
    </xf>
    <xf numFmtId="0" fontId="7" fillId="0" borderId="0" xfId="0" applyFont="1" applyFill="1" applyBorder="1" applyAlignment="1" applyProtection="1">
      <alignment horizontal="righ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 fillId="4" borderId="5" xfId="0" applyFont="1" applyFill="1" applyBorder="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0" fillId="4" borderId="0" xfId="0" applyFill="1" applyBorder="1" applyAlignment="1" applyProtection="1">
      <alignment vertical="center"/>
    </xf>
    <xf numFmtId="0" fontId="0" fillId="6" borderId="18" xfId="0" applyFont="1" applyFill="1" applyBorder="1"/>
    <xf numFmtId="0" fontId="0" fillId="6" borderId="18" xfId="0" applyFill="1" applyBorder="1"/>
    <xf numFmtId="0" fontId="7" fillId="4" borderId="1" xfId="0" applyFont="1" applyFill="1" applyBorder="1" applyAlignment="1" applyProtection="1">
      <alignment horizontal="right"/>
    </xf>
    <xf numFmtId="0" fontId="7" fillId="4" borderId="8" xfId="0" applyFont="1" applyFill="1" applyBorder="1" applyAlignment="1" applyProtection="1">
      <alignment horizontal="right"/>
    </xf>
    <xf numFmtId="0" fontId="7" fillId="4" borderId="7" xfId="0" applyFont="1" applyFill="1" applyBorder="1" applyAlignment="1" applyProtection="1"/>
    <xf numFmtId="0" fontId="7" fillId="4" borderId="1" xfId="0" applyFont="1" applyFill="1" applyBorder="1" applyAlignment="1" applyProtection="1"/>
    <xf numFmtId="0" fontId="1" fillId="0" borderId="0" xfId="0" applyFont="1"/>
    <xf numFmtId="0" fontId="0" fillId="0" borderId="19" xfId="0" applyBorder="1"/>
    <xf numFmtId="0" fontId="1" fillId="0" borderId="0" xfId="0" applyFont="1" applyBorder="1" applyAlignment="1"/>
    <xf numFmtId="0" fontId="0" fillId="0" borderId="0" xfId="0" applyBorder="1" applyAlignment="1"/>
    <xf numFmtId="0" fontId="6" fillId="0" borderId="0" xfId="0" applyFont="1" applyBorder="1" applyAlignment="1"/>
    <xf numFmtId="0" fontId="1" fillId="0" borderId="0" xfId="0" applyFont="1" applyBorder="1"/>
    <xf numFmtId="0" fontId="0" fillId="0" borderId="19" xfId="0" applyBorder="1" applyAlignment="1"/>
    <xf numFmtId="0" fontId="6" fillId="0" borderId="19" xfId="0" applyFont="1" applyBorder="1" applyAlignment="1"/>
    <xf numFmtId="0" fontId="1" fillId="0" borderId="0" xfId="0" applyFont="1" applyFill="1" applyBorder="1" applyAlignment="1"/>
    <xf numFmtId="0" fontId="0" fillId="0" borderId="0" xfId="0" applyFill="1" applyBorder="1" applyAlignment="1"/>
    <xf numFmtId="0" fontId="1" fillId="7" borderId="19" xfId="0" applyFont="1" applyFill="1" applyBorder="1" applyAlignment="1">
      <alignment horizontal="center"/>
    </xf>
    <xf numFmtId="0" fontId="0" fillId="4" borderId="6"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9" fillId="4" borderId="4" xfId="0" applyFont="1" applyFill="1" applyBorder="1" applyAlignment="1" applyProtection="1"/>
    <xf numFmtId="0" fontId="9" fillId="4" borderId="0" xfId="0" applyFont="1" applyFill="1" applyBorder="1" applyAlignment="1" applyProtection="1"/>
    <xf numFmtId="0" fontId="9" fillId="4" borderId="6" xfId="0" applyFont="1" applyFill="1" applyBorder="1" applyAlignment="1" applyProtection="1"/>
    <xf numFmtId="0" fontId="9" fillId="4" borderId="5" xfId="0" applyFont="1" applyFill="1" applyBorder="1" applyAlignment="1" applyProtection="1"/>
    <xf numFmtId="0" fontId="9" fillId="4" borderId="5" xfId="0" applyFont="1" applyFill="1" applyBorder="1" applyAlignment="1" applyProtection="1">
      <alignment horizontal="left"/>
    </xf>
    <xf numFmtId="0" fontId="0" fillId="4" borderId="5" xfId="0" applyFill="1" applyBorder="1" applyAlignment="1" applyProtection="1">
      <alignment horizontal="left"/>
    </xf>
    <xf numFmtId="0" fontId="0" fillId="0" borderId="0" xfId="0" applyProtection="1"/>
    <xf numFmtId="0" fontId="9" fillId="2" borderId="6" xfId="0" applyFont="1" applyFill="1" applyBorder="1" applyAlignment="1" applyProtection="1">
      <alignment horizontal="center"/>
    </xf>
    <xf numFmtId="0" fontId="9" fillId="4" borderId="0" xfId="0" applyNumberFormat="1" applyFont="1" applyFill="1" applyBorder="1" applyAlignment="1" applyProtection="1">
      <alignment horizontal="center" vertical="center"/>
    </xf>
    <xf numFmtId="0" fontId="9" fillId="4" borderId="0" xfId="0" applyFont="1" applyFill="1" applyBorder="1" applyAlignment="1" applyProtection="1">
      <alignment horizontal="center"/>
    </xf>
    <xf numFmtId="0" fontId="9" fillId="4" borderId="6" xfId="0" applyFont="1" applyFill="1" applyBorder="1" applyAlignment="1" applyProtection="1">
      <alignment horizontal="center"/>
    </xf>
    <xf numFmtId="0" fontId="0" fillId="4" borderId="0" xfId="0" applyFill="1" applyProtection="1"/>
    <xf numFmtId="0" fontId="9" fillId="2" borderId="8" xfId="0" applyFont="1" applyFill="1" applyBorder="1" applyAlignment="1" applyProtection="1">
      <alignment horizontal="center"/>
    </xf>
    <xf numFmtId="0" fontId="0" fillId="4" borderId="0" xfId="0" applyFill="1" applyBorder="1" applyAlignment="1" applyProtection="1">
      <alignment horizontal="center"/>
    </xf>
    <xf numFmtId="0" fontId="1" fillId="4" borderId="0" xfId="0" applyFont="1" applyFill="1" applyBorder="1" applyAlignment="1" applyProtection="1">
      <alignment horizontal="center" vertical="top"/>
    </xf>
    <xf numFmtId="0" fontId="0" fillId="0" borderId="0" xfId="0" applyAlignment="1" applyProtection="1">
      <alignment horizontal="center"/>
    </xf>
    <xf numFmtId="0" fontId="13" fillId="4" borderId="29" xfId="0" applyFont="1" applyFill="1" applyBorder="1" applyAlignment="1" applyProtection="1">
      <alignment horizontal="center"/>
    </xf>
    <xf numFmtId="0" fontId="9" fillId="4" borderId="29" xfId="0" applyFont="1" applyFill="1" applyBorder="1" applyAlignment="1" applyProtection="1">
      <alignment horizontal="center"/>
    </xf>
    <xf numFmtId="0" fontId="10" fillId="4" borderId="0"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6" fillId="4" borderId="5" xfId="1" applyFont="1" applyFill="1" applyBorder="1" applyAlignment="1" applyProtection="1"/>
    <xf numFmtId="0" fontId="7" fillId="8" borderId="0" xfId="1" applyFont="1" applyFill="1" applyAlignment="1" applyProtection="1">
      <alignment horizontal="center" vertical="center"/>
      <protection locked="0" hidden="1"/>
    </xf>
    <xf numFmtId="0" fontId="2" fillId="0" borderId="0" xfId="0" applyFont="1" applyProtection="1"/>
    <xf numFmtId="0" fontId="6" fillId="4" borderId="5" xfId="0" applyFont="1" applyFill="1" applyBorder="1" applyProtection="1"/>
    <xf numFmtId="0" fontId="6" fillId="4" borderId="0" xfId="0" applyFont="1" applyFill="1" applyBorder="1" applyProtection="1"/>
    <xf numFmtId="0" fontId="0" fillId="0" borderId="0" xfId="0" applyFill="1" applyBorder="1" applyProtection="1"/>
    <xf numFmtId="0" fontId="0" fillId="0" borderId="0" xfId="0" applyFill="1" applyProtection="1"/>
    <xf numFmtId="0" fontId="0" fillId="0" borderId="0" xfId="0" applyBorder="1" applyAlignment="1" applyProtection="1">
      <alignment horizontal="center"/>
    </xf>
    <xf numFmtId="0" fontId="0" fillId="0" borderId="0" xfId="0" applyFill="1" applyAlignment="1" applyProtection="1">
      <alignment horizontal="center"/>
    </xf>
    <xf numFmtId="0" fontId="0" fillId="0" borderId="0" xfId="0" applyBorder="1" applyProtection="1"/>
    <xf numFmtId="0" fontId="6" fillId="0" borderId="9" xfId="1" applyNumberFormat="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6" fillId="4" borderId="0" xfId="1" quotePrefix="1" applyFont="1" applyFill="1" applyBorder="1" applyAlignment="1" applyProtection="1">
      <alignment horizontal="center" vertical="center"/>
    </xf>
    <xf numFmtId="0" fontId="0" fillId="0" borderId="9" xfId="0" applyBorder="1" applyAlignment="1" applyProtection="1">
      <alignment horizontal="center" vertical="center"/>
    </xf>
    <xf numFmtId="0" fontId="9" fillId="4" borderId="27" xfId="0" applyFont="1" applyFill="1" applyBorder="1" applyAlignment="1" applyProtection="1">
      <alignment horizontal="center"/>
    </xf>
    <xf numFmtId="0" fontId="0" fillId="0" borderId="9" xfId="0" applyFont="1" applyFill="1" applyBorder="1" applyAlignment="1" applyProtection="1">
      <alignment horizontal="center" vertical="center"/>
      <protection locked="0"/>
    </xf>
    <xf numFmtId="0" fontId="9" fillId="2" borderId="30" xfId="0" applyNumberFormat="1" applyFont="1" applyFill="1" applyBorder="1" applyAlignment="1" applyProtection="1">
      <alignment horizontal="center" vertical="center"/>
    </xf>
    <xf numFmtId="0" fontId="9" fillId="0" borderId="9" xfId="0" applyFont="1" applyFill="1" applyBorder="1" applyAlignment="1" applyProtection="1">
      <alignment vertical="center"/>
      <protection locked="0"/>
    </xf>
    <xf numFmtId="0" fontId="9" fillId="2" borderId="31" xfId="0" applyNumberFormat="1" applyFont="1" applyFill="1" applyBorder="1" applyAlignment="1" applyProtection="1">
      <alignment horizontal="center" vertical="center"/>
    </xf>
    <xf numFmtId="0" fontId="14" fillId="7" borderId="0" xfId="1" quotePrefix="1" applyFont="1" applyFill="1" applyBorder="1" applyAlignment="1" applyProtection="1">
      <alignment horizontal="center" vertical="center"/>
      <protection locked="0" hidden="1"/>
    </xf>
    <xf numFmtId="0" fontId="14" fillId="7" borderId="0" xfId="1" applyFont="1" applyFill="1" applyBorder="1" applyAlignment="1" applyProtection="1">
      <alignment horizontal="center" vertical="center"/>
      <protection locked="0" hidden="1"/>
    </xf>
    <xf numFmtId="0" fontId="6" fillId="4" borderId="7" xfId="1" applyFont="1" applyFill="1" applyBorder="1" applyAlignment="1" applyProtection="1"/>
    <xf numFmtId="0" fontId="14" fillId="7" borderId="1" xfId="1" quotePrefix="1" applyFont="1" applyFill="1" applyBorder="1" applyAlignment="1" applyProtection="1">
      <alignment horizontal="center" vertical="center"/>
      <protection locked="0" hidden="1"/>
    </xf>
    <xf numFmtId="0" fontId="9" fillId="0" borderId="32" xfId="0" applyFont="1" applyFill="1" applyBorder="1" applyAlignment="1" applyProtection="1">
      <alignment vertical="center"/>
      <protection locked="0"/>
    </xf>
    <xf numFmtId="0" fontId="0" fillId="5" borderId="18" xfId="0" applyFill="1" applyBorder="1" applyAlignment="1" applyProtection="1">
      <alignment horizontal="center"/>
    </xf>
    <xf numFmtId="0" fontId="0" fillId="5" borderId="18" xfId="0" applyFill="1" applyBorder="1" applyAlignment="1" applyProtection="1">
      <alignment horizontal="center" vertical="center"/>
    </xf>
    <xf numFmtId="0" fontId="15" fillId="0" borderId="0" xfId="0" applyFont="1"/>
    <xf numFmtId="0" fontId="8" fillId="0" borderId="0" xfId="0" applyFont="1"/>
    <xf numFmtId="0" fontId="0" fillId="0" borderId="0" xfId="0" applyAlignment="1">
      <alignment horizontal="left" vertical="top" wrapText="1"/>
    </xf>
    <xf numFmtId="0" fontId="7" fillId="4" borderId="0" xfId="1" applyFont="1" applyFill="1" applyAlignment="1" applyProtection="1">
      <alignment horizontal="center" vertical="center"/>
      <protection hidden="1"/>
    </xf>
    <xf numFmtId="0" fontId="1" fillId="5" borderId="0" xfId="0" applyFont="1" applyFill="1" applyAlignment="1">
      <alignment horizontal="left" vertical="top" wrapText="1"/>
    </xf>
    <xf numFmtId="0" fontId="15" fillId="5" borderId="0" xfId="0" applyFont="1" applyFill="1" applyAlignment="1">
      <alignment horizontal="left" vertical="top" wrapText="1"/>
    </xf>
    <xf numFmtId="0" fontId="0" fillId="5" borderId="0" xfId="0" applyFill="1" applyAlignment="1">
      <alignment horizontal="left" vertical="top" wrapText="1"/>
    </xf>
    <xf numFmtId="0" fontId="9" fillId="2" borderId="27"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5" xfId="0" applyFont="1" applyFill="1" applyBorder="1" applyAlignment="1" applyProtection="1">
      <alignment horizontal="center" vertical="top" wrapText="1"/>
    </xf>
    <xf numFmtId="0" fontId="7" fillId="4" borderId="0" xfId="0" applyFont="1" applyFill="1" applyBorder="1" applyAlignment="1" applyProtection="1">
      <alignment horizontal="center" vertical="top" wrapText="1"/>
    </xf>
    <xf numFmtId="0" fontId="9" fillId="4" borderId="0"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33"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1" fillId="4" borderId="5"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6" fillId="0" borderId="10" xfId="1" applyFont="1" applyFill="1" applyBorder="1" applyAlignment="1" applyProtection="1">
      <alignment horizontal="center" vertical="center"/>
      <protection locked="0" hidden="1"/>
    </xf>
    <xf numFmtId="0" fontId="6" fillId="0" borderId="11" xfId="1" applyFont="1" applyFill="1" applyBorder="1" applyAlignment="1" applyProtection="1">
      <alignment horizontal="center" vertical="center"/>
      <protection locked="0" hidden="1"/>
    </xf>
    <xf numFmtId="0" fontId="6" fillId="0" borderId="12" xfId="1" applyFont="1" applyFill="1" applyBorder="1" applyAlignment="1" applyProtection="1">
      <alignment horizontal="center" vertical="center"/>
      <protection locked="0" hidden="1"/>
    </xf>
    <xf numFmtId="0" fontId="6" fillId="0" borderId="13" xfId="1" applyFont="1" applyFill="1" applyBorder="1" applyAlignment="1" applyProtection="1">
      <alignment horizontal="center" vertical="center"/>
      <protection locked="0" hidden="1"/>
    </xf>
    <xf numFmtId="0" fontId="0" fillId="4" borderId="5" xfId="0" applyFill="1" applyBorder="1" applyAlignment="1" applyProtection="1">
      <alignment horizontal="left" vertical="center"/>
    </xf>
    <xf numFmtId="0" fontId="0" fillId="4" borderId="0" xfId="0" applyFill="1" applyBorder="1" applyAlignment="1" applyProtection="1">
      <alignment horizontal="left"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4" borderId="0" xfId="0" applyFont="1" applyFill="1" applyBorder="1" applyAlignment="1" applyProtection="1">
      <alignment horizontal="right" vertical="center"/>
    </xf>
    <xf numFmtId="0" fontId="1" fillId="4" borderId="5" xfId="0" applyFont="1" applyFill="1" applyBorder="1" applyAlignment="1" applyProtection="1">
      <alignment horizontal="left"/>
    </xf>
    <xf numFmtId="0" fontId="1" fillId="4" borderId="0" xfId="0" applyFont="1" applyFill="1" applyBorder="1" applyAlignment="1" applyProtection="1">
      <alignment horizontal="left"/>
    </xf>
    <xf numFmtId="0" fontId="0" fillId="4" borderId="1" xfId="0" applyFont="1" applyFill="1" applyBorder="1" applyAlignment="1" applyProtection="1">
      <alignment horizontal="center" vertical="top"/>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6" xfId="0" applyFill="1" applyBorder="1" applyAlignment="1" applyProtection="1">
      <alignment horizontal="center" vertical="center"/>
    </xf>
    <xf numFmtId="0" fontId="0" fillId="4" borderId="6" xfId="0" applyFill="1" applyBorder="1" applyAlignment="1" applyProtection="1">
      <alignment horizontal="center" vertical="center"/>
    </xf>
    <xf numFmtId="0" fontId="1" fillId="4" borderId="5"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xf>
    <xf numFmtId="0" fontId="2" fillId="4" borderId="5"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0" fillId="4" borderId="0" xfId="0" applyFill="1" applyBorder="1" applyAlignment="1" applyProtection="1">
      <alignment horizontal="right" vertical="center" wrapText="1"/>
    </xf>
    <xf numFmtId="0" fontId="0" fillId="4" borderId="0" xfId="0" applyFill="1" applyBorder="1" applyAlignment="1" applyProtection="1">
      <alignment horizontal="right" vertical="center"/>
    </xf>
    <xf numFmtId="0" fontId="6" fillId="0" borderId="12" xfId="1" applyFont="1" applyFill="1" applyBorder="1" applyAlignment="1" applyProtection="1">
      <alignment horizontal="left" vertical="center" wrapText="1"/>
    </xf>
    <xf numFmtId="0" fontId="6" fillId="0" borderId="13" xfId="1" applyFont="1" applyFill="1" applyBorder="1" applyAlignment="1" applyProtection="1">
      <alignment horizontal="left" vertical="center" wrapText="1"/>
    </xf>
    <xf numFmtId="0" fontId="6" fillId="0" borderId="10" xfId="1" applyFont="1" applyFill="1" applyBorder="1" applyAlignment="1" applyProtection="1">
      <alignment horizontal="left" vertical="center" wrapText="1"/>
    </xf>
    <xf numFmtId="0" fontId="6" fillId="0" borderId="11" xfId="1" applyFont="1" applyFill="1" applyBorder="1" applyAlignment="1" applyProtection="1">
      <alignment horizontal="left" vertical="center" wrapText="1"/>
    </xf>
    <xf numFmtId="0" fontId="6" fillId="0" borderId="14" xfId="1" applyFont="1" applyFill="1" applyBorder="1" applyAlignment="1" applyProtection="1">
      <alignment horizontal="left" vertical="center" wrapText="1"/>
    </xf>
    <xf numFmtId="0" fontId="6" fillId="0" borderId="15" xfId="1" applyFont="1" applyFill="1" applyBorder="1" applyAlignment="1" applyProtection="1">
      <alignment horizontal="left" vertical="center" wrapText="1"/>
    </xf>
    <xf numFmtId="0" fontId="1" fillId="7" borderId="19" xfId="0" applyFont="1" applyFill="1" applyBorder="1" applyAlignment="1">
      <alignment horizontal="center"/>
    </xf>
    <xf numFmtId="0" fontId="0" fillId="0" borderId="19" xfId="0" applyBorder="1" applyAlignment="1">
      <alignment horizontal="left"/>
    </xf>
    <xf numFmtId="0" fontId="1" fillId="7" borderId="20" xfId="0" applyFont="1" applyFill="1" applyBorder="1" applyAlignment="1">
      <alignment horizontal="center"/>
    </xf>
    <xf numFmtId="0" fontId="1" fillId="7" borderId="21" xfId="0" applyFont="1" applyFill="1" applyBorder="1" applyAlignment="1">
      <alignment horizontal="center"/>
    </xf>
    <xf numFmtId="0" fontId="1" fillId="7" borderId="22" xfId="0" applyFont="1" applyFill="1" applyBorder="1" applyAlignment="1">
      <alignment horizontal="center"/>
    </xf>
    <xf numFmtId="0" fontId="1" fillId="6" borderId="26" xfId="0" applyFont="1" applyFill="1" applyBorder="1" applyAlignment="1">
      <alignment horizontal="center" wrapText="1"/>
    </xf>
    <xf numFmtId="0" fontId="1" fillId="6" borderId="24" xfId="0" applyFont="1" applyFill="1" applyBorder="1" applyAlignment="1">
      <alignment horizontal="center" wrapText="1"/>
    </xf>
    <xf numFmtId="0" fontId="0" fillId="6" borderId="26" xfId="0" applyFill="1" applyBorder="1" applyAlignment="1">
      <alignment horizontal="center" vertical="center" wrapText="1"/>
    </xf>
    <xf numFmtId="0" fontId="0" fillId="6" borderId="24" xfId="0" applyFill="1" applyBorder="1" applyAlignment="1">
      <alignment horizontal="center" vertical="center" wrapText="1"/>
    </xf>
    <xf numFmtId="0" fontId="0" fillId="0" borderId="23" xfId="0" applyBorder="1" applyAlignment="1">
      <alignment horizontal="center"/>
    </xf>
    <xf numFmtId="0" fontId="0" fillId="0" borderId="25" xfId="0" applyBorder="1" applyAlignment="1">
      <alignment horizontal="center"/>
    </xf>
  </cellXfs>
  <cellStyles count="2">
    <cellStyle name="Hyperlink" xfId="1" builtinId="8"/>
    <cellStyle name="Standard"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1752600</xdr:colOff>
      <xdr:row>0</xdr:row>
      <xdr:rowOff>38100</xdr:rowOff>
    </xdr:from>
    <xdr:to>
      <xdr:col>6</xdr:col>
      <xdr:colOff>2371725</xdr:colOff>
      <xdr:row>4</xdr:row>
      <xdr:rowOff>195667</xdr:rowOff>
    </xdr:to>
    <xdr:pic>
      <xdr:nvPicPr>
        <xdr:cNvPr id="4" name="Grafik 3"/>
        <xdr:cNvPicPr>
          <a:picLocks noChangeAspect="1"/>
        </xdr:cNvPicPr>
      </xdr:nvPicPr>
      <xdr:blipFill>
        <a:blip xmlns:r="http://schemas.openxmlformats.org/officeDocument/2006/relationships" r:embed="rId1"/>
        <a:stretch>
          <a:fillRect/>
        </a:stretch>
      </xdr:blipFill>
      <xdr:spPr>
        <a:xfrm>
          <a:off x="8848725" y="38100"/>
          <a:ext cx="619125" cy="881467"/>
        </a:xfrm>
        <a:prstGeom prst="rect">
          <a:avLst/>
        </a:prstGeom>
      </xdr:spPr>
    </xdr:pic>
    <xdr:clientData/>
  </xdr:twoCellAnchor>
  <xdr:twoCellAnchor editAs="oneCell">
    <xdr:from>
      <xdr:col>1</xdr:col>
      <xdr:colOff>0</xdr:colOff>
      <xdr:row>7</xdr:row>
      <xdr:rowOff>133351</xdr:rowOff>
    </xdr:from>
    <xdr:to>
      <xdr:col>2</xdr:col>
      <xdr:colOff>28575</xdr:colOff>
      <xdr:row>9</xdr:row>
      <xdr:rowOff>38101</xdr:rowOff>
    </xdr:to>
    <xdr:pic>
      <xdr:nvPicPr>
        <xdr:cNvPr id="7" name="Grafik 6" descr="C:\Users\NeckerauerB\AppData\Local\Microsoft\Windows\Temporary Internet Files\Content.IE5\0YSK4G4I\download-1292814_960_720[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 y="1295401"/>
          <a:ext cx="2476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8" name="Grafik 7"/>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1721907</xdr:colOff>
      <xdr:row>0</xdr:row>
      <xdr:rowOff>49741</xdr:rowOff>
    </xdr:from>
    <xdr:to>
      <xdr:col>5</xdr:col>
      <xdr:colOff>2341032</xdr:colOff>
      <xdr:row>4</xdr:row>
      <xdr:rowOff>169208</xdr:rowOff>
    </xdr:to>
    <xdr:pic>
      <xdr:nvPicPr>
        <xdr:cNvPr id="2" name="Grafik 1"/>
        <xdr:cNvPicPr>
          <a:picLocks noChangeAspect="1"/>
        </xdr:cNvPicPr>
      </xdr:nvPicPr>
      <xdr:blipFill>
        <a:blip xmlns:r="http://schemas.openxmlformats.org/officeDocument/2006/relationships" r:embed="rId1"/>
        <a:stretch>
          <a:fillRect/>
        </a:stretch>
      </xdr:blipFill>
      <xdr:spPr>
        <a:xfrm>
          <a:off x="8760882" y="49741"/>
          <a:ext cx="619125" cy="88146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160" zoomScaleNormal="160" workbookViewId="0">
      <selection activeCell="B6" sqref="B6"/>
    </sheetView>
  </sheetViews>
  <sheetFormatPr baseColWidth="10" defaultRowHeight="15" x14ac:dyDescent="0.25"/>
  <cols>
    <col min="1" max="1" width="93.140625" style="122" customWidth="1"/>
    <col min="2" max="2" width="11.42578125" customWidth="1"/>
  </cols>
  <sheetData>
    <row r="1" spans="1:1" s="120" customFormat="1" ht="21" x14ac:dyDescent="0.35">
      <c r="A1" s="125" t="s">
        <v>143</v>
      </c>
    </row>
    <row r="2" spans="1:1" x14ac:dyDescent="0.25">
      <c r="A2" s="126" t="s">
        <v>142</v>
      </c>
    </row>
    <row r="3" spans="1:1" x14ac:dyDescent="0.25">
      <c r="A3" s="126"/>
    </row>
    <row r="4" spans="1:1" x14ac:dyDescent="0.25">
      <c r="A4" s="124" t="s">
        <v>112</v>
      </c>
    </row>
    <row r="5" spans="1:1" x14ac:dyDescent="0.25">
      <c r="A5" s="126"/>
    </row>
    <row r="6" spans="1:1" ht="45" x14ac:dyDescent="0.25">
      <c r="A6" s="126" t="s">
        <v>144</v>
      </c>
    </row>
    <row r="7" spans="1:1" x14ac:dyDescent="0.25">
      <c r="A7" s="126"/>
    </row>
    <row r="8" spans="1:1" x14ac:dyDescent="0.25">
      <c r="A8" s="126"/>
    </row>
    <row r="9" spans="1:1" x14ac:dyDescent="0.25">
      <c r="A9" s="124" t="s">
        <v>113</v>
      </c>
    </row>
    <row r="10" spans="1:1" x14ac:dyDescent="0.25">
      <c r="A10" s="126"/>
    </row>
    <row r="11" spans="1:1" ht="45" x14ac:dyDescent="0.25">
      <c r="A11" s="126" t="s">
        <v>114</v>
      </c>
    </row>
    <row r="12" spans="1:1" ht="60" x14ac:dyDescent="0.25">
      <c r="A12" s="126" t="s">
        <v>115</v>
      </c>
    </row>
    <row r="13" spans="1:1" ht="30" x14ac:dyDescent="0.25">
      <c r="A13" s="126" t="s">
        <v>116</v>
      </c>
    </row>
    <row r="14" spans="1:1" x14ac:dyDescent="0.25">
      <c r="A14" s="126"/>
    </row>
    <row r="15" spans="1:1" x14ac:dyDescent="0.25">
      <c r="A15" s="126"/>
    </row>
    <row r="16" spans="1:1" x14ac:dyDescent="0.25">
      <c r="A16" s="124" t="s">
        <v>117</v>
      </c>
    </row>
    <row r="17" spans="1:1" x14ac:dyDescent="0.25">
      <c r="A17" s="126"/>
    </row>
    <row r="18" spans="1:1" ht="30" x14ac:dyDescent="0.25">
      <c r="A18" s="126" t="s">
        <v>118</v>
      </c>
    </row>
    <row r="19" spans="1:1" ht="45" x14ac:dyDescent="0.25">
      <c r="A19" s="126" t="s">
        <v>119</v>
      </c>
    </row>
    <row r="20" spans="1:1" ht="45" x14ac:dyDescent="0.25">
      <c r="A20" s="124" t="s">
        <v>140</v>
      </c>
    </row>
    <row r="21" spans="1:1" x14ac:dyDescent="0.25">
      <c r="A21" s="126" t="s">
        <v>141</v>
      </c>
    </row>
    <row r="22" spans="1:1" x14ac:dyDescent="0.25">
      <c r="A22" s="124" t="s">
        <v>120</v>
      </c>
    </row>
    <row r="23" spans="1:1" ht="30" x14ac:dyDescent="0.25">
      <c r="A23" s="124" t="s">
        <v>123</v>
      </c>
    </row>
    <row r="24" spans="1:1" ht="30" x14ac:dyDescent="0.25">
      <c r="A24" s="124" t="s">
        <v>126</v>
      </c>
    </row>
    <row r="25" spans="1:1" ht="46.5" customHeight="1" x14ac:dyDescent="0.25">
      <c r="A25" s="124" t="s">
        <v>121</v>
      </c>
    </row>
    <row r="26" spans="1:1" ht="45" x14ac:dyDescent="0.25">
      <c r="A26" s="124" t="s">
        <v>122</v>
      </c>
    </row>
    <row r="27" spans="1:1" ht="30" x14ac:dyDescent="0.25">
      <c r="A27" s="124" t="s">
        <v>127</v>
      </c>
    </row>
    <row r="28" spans="1:1" ht="30" x14ac:dyDescent="0.25">
      <c r="A28" s="124" t="s">
        <v>131</v>
      </c>
    </row>
    <row r="29" spans="1:1" x14ac:dyDescent="0.25">
      <c r="A29" s="124" t="s">
        <v>124</v>
      </c>
    </row>
    <row r="30" spans="1:1" ht="45" x14ac:dyDescent="0.25">
      <c r="A30" s="124" t="s">
        <v>125</v>
      </c>
    </row>
    <row r="31" spans="1:1" x14ac:dyDescent="0.25">
      <c r="A31" s="126"/>
    </row>
    <row r="32" spans="1:1" ht="30" x14ac:dyDescent="0.25">
      <c r="A32" s="124" t="s">
        <v>130</v>
      </c>
    </row>
    <row r="33" spans="1:1" x14ac:dyDescent="0.25">
      <c r="A33" s="126"/>
    </row>
    <row r="34" spans="1:1" ht="45" x14ac:dyDescent="0.25">
      <c r="A34" s="124" t="s">
        <v>129</v>
      </c>
    </row>
    <row r="35" spans="1:1" x14ac:dyDescent="0.25">
      <c r="A35" s="124"/>
    </row>
    <row r="36" spans="1:1" ht="45" x14ac:dyDescent="0.25">
      <c r="A36" s="124" t="s">
        <v>128</v>
      </c>
    </row>
    <row r="37" spans="1:1" x14ac:dyDescent="0.25">
      <c r="A37" s="126"/>
    </row>
    <row r="38" spans="1:1" x14ac:dyDescent="0.25">
      <c r="A38"/>
    </row>
    <row r="39" spans="1:1" x14ac:dyDescent="0.25">
      <c r="A39"/>
    </row>
    <row r="40" spans="1:1" x14ac:dyDescent="0.25">
      <c r="A40"/>
    </row>
    <row r="41" spans="1:1" s="121" customFormat="1" x14ac:dyDescent="0.25"/>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sheetData>
  <sheetProtection password="E570" sheet="1" objects="1" scenarios="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4" t="str">
        <f>IF(Grunddaten!C25&lt;=0," ",Grunddaten!C25)</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26" display="Grunddaten!C26"/>
    <hyperlink ref="E3" location="Grunddaten!F3" display="Grunddaten!F3"/>
    <hyperlink ref="D8" location="Grunddaten!C2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4" t="str">
        <f>IF(Grunddaten!C27&lt;=0," ",Grunddaten!C27)</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28" display="Grunddaten!C28"/>
    <hyperlink ref="E3" location="Grunddaten!F3" display="Grunddaten!F3"/>
    <hyperlink ref="D8" location="Grunddaten!C2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IF(Grunddaten!C29&lt;=0," ",Grunddaten!C29)</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0" display="Grunddaten!C30"/>
    <hyperlink ref="D8" location="Grunddaten!C2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IF(Grunddaten!C31&lt;=0," ",Grunddaten!C31)</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2" display="Grunddaten!C32"/>
    <hyperlink ref="D8" location="Grunddaten!C3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4" t="str">
        <f>IF(Grunddaten!C33&lt;=0," ",Grunddaten!C33)</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C34" display="Grunddaten!C34"/>
    <hyperlink ref="E3" location="Grunddaten!F3" display="Grunddaten!F3"/>
    <hyperlink ref="D8" location="Grunddaten!C3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IF(Grunddaten!C35&lt;=0," ",Grunddaten!C35)</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6" display="Grunddaten!C36"/>
    <hyperlink ref="D8" location="Grunddaten!C3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IF(Grunddaten!C37&lt;=0," ",Grunddaten!C37)</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38" display="Grunddaten!C38"/>
    <hyperlink ref="D8" location="Grunddaten!C3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IF(Grunddaten!C39&lt;=0," ",Grunddaten!C39)</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0" display="Grunddaten!C40"/>
    <hyperlink ref="D8" location="Grunddaten!C3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IF(Grunddaten!C41&lt;=0," ",Grunddaten!C41)</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2" display="Grunddaten!C42"/>
    <hyperlink ref="D8" location="Grunddaten!C4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IF(Grunddaten!C43&lt;=0," ",Grunddaten!C43)</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4" display="Grunddaten!C44"/>
    <hyperlink ref="D8" location="Grunddaten!C4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workbookViewId="0">
      <selection activeCell="C3" sqref="C3:D3"/>
    </sheetView>
  </sheetViews>
  <sheetFormatPr baseColWidth="10" defaultRowHeight="15" x14ac:dyDescent="0.25"/>
  <cols>
    <col min="1" max="1" width="14.85546875" style="77" customWidth="1"/>
    <col min="2" max="2" width="3.28515625" style="77" customWidth="1"/>
    <col min="3" max="3" width="39.140625" style="77" customWidth="1"/>
    <col min="4" max="5" width="13" style="86" customWidth="1"/>
    <col min="6" max="6" width="21.5703125" style="77" customWidth="1"/>
    <col min="7" max="7" width="37.42578125" style="77" customWidth="1"/>
    <col min="8" max="16384" width="11.42578125" style="77"/>
  </cols>
  <sheetData>
    <row r="1" spans="1:7" x14ac:dyDescent="0.25">
      <c r="A1" s="132" t="s">
        <v>145</v>
      </c>
      <c r="B1" s="133"/>
      <c r="C1" s="133"/>
      <c r="D1" s="133"/>
      <c r="E1" s="133"/>
      <c r="F1" s="133"/>
      <c r="G1" s="3" t="s">
        <v>21</v>
      </c>
    </row>
    <row r="2" spans="1:7" ht="15.75" thickBot="1" x14ac:dyDescent="0.3">
      <c r="A2" s="134"/>
      <c r="B2" s="135"/>
      <c r="C2" s="135"/>
      <c r="D2" s="135"/>
      <c r="E2" s="135"/>
      <c r="F2" s="135"/>
      <c r="G2" s="4" t="s">
        <v>22</v>
      </c>
    </row>
    <row r="3" spans="1:7" ht="15" customHeight="1" thickBot="1" x14ac:dyDescent="0.3">
      <c r="A3" s="5" t="s">
        <v>19</v>
      </c>
      <c r="B3" s="15"/>
      <c r="C3" s="136"/>
      <c r="D3" s="137"/>
      <c r="E3" s="85" t="s">
        <v>146</v>
      </c>
      <c r="F3" s="109">
        <v>2018</v>
      </c>
      <c r="G3" s="4" t="s">
        <v>23</v>
      </c>
    </row>
    <row r="4" spans="1:7" ht="15" customHeight="1" x14ac:dyDescent="0.25">
      <c r="A4" s="5"/>
      <c r="B4" s="15"/>
      <c r="C4" s="138"/>
      <c r="D4" s="139"/>
      <c r="E4" s="85"/>
      <c r="F4" s="7"/>
      <c r="G4" s="4" t="s">
        <v>24</v>
      </c>
    </row>
    <row r="5" spans="1:7" ht="15.75" customHeight="1" thickBot="1" x14ac:dyDescent="0.3">
      <c r="A5" s="5"/>
      <c r="B5" s="15"/>
      <c r="C5" s="140"/>
      <c r="D5" s="141"/>
      <c r="E5" s="85"/>
      <c r="F5" s="70"/>
      <c r="G5" s="4"/>
    </row>
    <row r="6" spans="1:7" ht="3.95" customHeight="1" x14ac:dyDescent="0.25">
      <c r="A6" s="142" t="s">
        <v>111</v>
      </c>
      <c r="B6" s="143"/>
      <c r="C6" s="72"/>
      <c r="D6" s="108"/>
      <c r="E6" s="147" t="s">
        <v>138</v>
      </c>
      <c r="F6" s="148"/>
      <c r="G6" s="71"/>
    </row>
    <row r="7" spans="1:7" ht="12" customHeight="1" x14ac:dyDescent="0.25">
      <c r="A7" s="144"/>
      <c r="B7" s="145"/>
      <c r="C7" s="146" t="s">
        <v>107</v>
      </c>
      <c r="D7" s="87" t="s">
        <v>85</v>
      </c>
      <c r="E7" s="146"/>
      <c r="F7" s="149"/>
      <c r="G7" s="131" t="s">
        <v>86</v>
      </c>
    </row>
    <row r="8" spans="1:7" ht="12" customHeight="1" x14ac:dyDescent="0.25">
      <c r="A8" s="144"/>
      <c r="B8" s="145"/>
      <c r="C8" s="146"/>
      <c r="D8" s="87" t="s">
        <v>108</v>
      </c>
      <c r="E8" s="146"/>
      <c r="F8" s="149"/>
      <c r="G8" s="131"/>
    </row>
    <row r="9" spans="1:7" ht="12" customHeight="1" x14ac:dyDescent="0.25">
      <c r="A9" s="144"/>
      <c r="B9" s="145"/>
      <c r="C9" s="146"/>
      <c r="D9" s="87">
        <f>F3</f>
        <v>2018</v>
      </c>
      <c r="E9" s="146"/>
      <c r="F9" s="149"/>
      <c r="G9" s="131"/>
    </row>
    <row r="10" spans="1:7" ht="3.95" customHeight="1" thickBot="1" x14ac:dyDescent="0.3">
      <c r="A10" s="144"/>
      <c r="B10" s="145"/>
      <c r="C10" s="72"/>
      <c r="D10" s="88"/>
      <c r="E10" s="146"/>
      <c r="F10" s="149"/>
      <c r="G10" s="73"/>
    </row>
    <row r="11" spans="1:7" ht="15.75" thickBot="1" x14ac:dyDescent="0.3">
      <c r="A11" s="92" t="s">
        <v>87</v>
      </c>
      <c r="B11" s="113">
        <v>1</v>
      </c>
      <c r="C11" s="111"/>
      <c r="D11" s="110" t="str">
        <f>IF('Bew.-Einh. 1'!$F$42="Organische Düngung fehlt"," ",(IF($C$11&lt;=0,"",IF('Bew.-Einh. 1'!$F$42&lt;&gt;"Bitte alle Felder ausfüllen",(IF('Bew.-Einh. 1'!$F$42="Max. zulässiger Wert:  40 ","40",'Bew.-Einh. 1'!$F$42)),""))))</f>
        <v/>
      </c>
      <c r="E11" s="127"/>
      <c r="F11" s="128"/>
      <c r="G11" s="78" t="str">
        <f>IF($C$11&lt;=0,"",(IF('Bew.-Einh. 1'!$F$42&lt;&gt;"Bitte alle Felder ausfüllen",'Bew.-Einh. 1'!$F$43,"Daten auf Bew.-Einh. 1 eingegeben")))</f>
        <v/>
      </c>
    </row>
    <row r="12" spans="1:7" ht="3" customHeight="1" thickBot="1" x14ac:dyDescent="0.3">
      <c r="A12" s="74"/>
      <c r="B12" s="91"/>
      <c r="C12" s="72"/>
      <c r="D12" s="80"/>
      <c r="E12" s="80"/>
      <c r="F12" s="89"/>
      <c r="G12" s="73"/>
    </row>
    <row r="13" spans="1:7" ht="15.75" thickBot="1" x14ac:dyDescent="0.3">
      <c r="A13" s="92" t="s">
        <v>88</v>
      </c>
      <c r="B13" s="113">
        <v>2</v>
      </c>
      <c r="C13" s="111"/>
      <c r="D13" s="110" t="str">
        <f>IF('Bew.-Einh. 2'!$F$42="Organische Düngung fehlt"," ",(IF($C$11&lt;=0,"",IF('Bew.-Einh. 2'!$F$42&lt;&gt;"Bitte alle Felder ausfüllen",(IF('Bew.-Einh. 2'!$F$42="Max. zulässiger Wert:  40 ","40",'Bew.-Einh. 2'!$F$42)),""))))</f>
        <v/>
      </c>
      <c r="E13" s="127"/>
      <c r="F13" s="128"/>
      <c r="G13" s="78" t="str">
        <f>IF(C13&lt;=0,"",(IF('Bew.-Einh. 2'!$F$42&lt;&gt;"Bitte alle Felder ausfüllen",'Bew.-Einh. 2'!$F$43,"Daten auf Bew.-Einh. 2 eingegeben")))</f>
        <v/>
      </c>
    </row>
    <row r="14" spans="1:7" ht="3" customHeight="1" thickBot="1" x14ac:dyDescent="0.3">
      <c r="A14" s="74"/>
      <c r="B14" s="91"/>
      <c r="C14" s="72"/>
      <c r="D14" s="80"/>
      <c r="E14" s="80"/>
      <c r="F14" s="89"/>
      <c r="G14" s="73"/>
    </row>
    <row r="15" spans="1:7" ht="15.75" thickBot="1" x14ac:dyDescent="0.3">
      <c r="A15" s="92" t="s">
        <v>89</v>
      </c>
      <c r="B15" s="114">
        <v>3</v>
      </c>
      <c r="C15" s="111"/>
      <c r="D15" s="110" t="str">
        <f>IF('Bew.-Einh. 3'!$F$42="Organische Düngung fehlt"," ",(IF($C$11&lt;=0,"",IF('Bew.-Einh. 3'!$F$42&lt;&gt;"Bitte alle Felder ausfüllen",(IF('Bew.-Einh. 3'!$F$42="Max. zulässiger Wert:  40 ","40",'Bew.-Einh. 3'!$F$42)),""))))</f>
        <v/>
      </c>
      <c r="E15" s="127"/>
      <c r="F15" s="128"/>
      <c r="G15" s="78" t="str">
        <f>IF(C15&lt;=0,"",(IF('Bew.-Einh. 3'!$F$42&lt;&gt;"Bitte alle Felder ausfüllen",'Bew.-Einh. 3'!$F$43,"Daten auf Bew.-Einh. 3 eingegeben")))</f>
        <v/>
      </c>
    </row>
    <row r="16" spans="1:7" ht="3" customHeight="1" thickBot="1" x14ac:dyDescent="0.3">
      <c r="A16" s="75"/>
      <c r="B16" s="91"/>
      <c r="C16" s="72"/>
      <c r="D16" s="80"/>
      <c r="E16" s="80"/>
      <c r="F16" s="89"/>
      <c r="G16" s="73"/>
    </row>
    <row r="17" spans="1:10" ht="15.75" thickBot="1" x14ac:dyDescent="0.3">
      <c r="A17" s="92" t="s">
        <v>90</v>
      </c>
      <c r="B17" s="114">
        <v>4</v>
      </c>
      <c r="C17" s="111"/>
      <c r="D17" s="110" t="str">
        <f>IF('Bew.-Einh. 4'!$F$42="Organische Düngung fehlt"," ",(IF($C$11&lt;=0,"",IF('Bew.-Einh. 4'!$F$42&lt;&gt;"Bitte alle Felder ausfüllen",(IF('Bew.-Einh. 4'!$F$42="Max. zulässiger Wert:  40 ","40",'Bew.-Einh. 4'!$F$42)),""))))</f>
        <v/>
      </c>
      <c r="E17" s="127"/>
      <c r="F17" s="128"/>
      <c r="G17" s="78" t="str">
        <f>IF(C17&lt;=0,"",(IF('Bew.-Einh. 4'!$F$42&lt;&gt;"Bitte alle Felder ausfüllen",'Bew.-Einh. 4'!$F$43,"Daten auf Bew.-Einh. 4 eingegeben")))</f>
        <v/>
      </c>
    </row>
    <row r="18" spans="1:10" ht="3" customHeight="1" thickBot="1" x14ac:dyDescent="0.3">
      <c r="A18" s="75"/>
      <c r="B18" s="91"/>
      <c r="C18" s="72"/>
      <c r="D18" s="80"/>
      <c r="E18" s="80"/>
      <c r="F18" s="89"/>
      <c r="G18" s="73"/>
    </row>
    <row r="19" spans="1:10" ht="15.75" thickBot="1" x14ac:dyDescent="0.3">
      <c r="A19" s="92" t="s">
        <v>91</v>
      </c>
      <c r="B19" s="113">
        <v>5</v>
      </c>
      <c r="C19" s="111"/>
      <c r="D19" s="110" t="str">
        <f>IF('Bew.-Einh. 5'!$F$42="Organische Düngung fehlt"," ",(IF($C$11&lt;=0,"",IF('Bew.-Einh. 5'!$F$42&lt;&gt;"Bitte alle Felder ausfüllen",(IF('Bew.-Einh. 5'!$F$42="Max. zulässiger Wert:  40 ","40",'Bew.-Einh. 5'!$F$42)),""))))</f>
        <v/>
      </c>
      <c r="E19" s="127"/>
      <c r="F19" s="128"/>
      <c r="G19" s="78" t="str">
        <f>IF(C19&lt;=0,"",(IF('Bew.-Einh. 5'!$F$42&lt;&gt;"Bitte alle Felder ausfüllen",'Bew.-Einh. 5'!$F$43,"Daten auf Bew.-Einh. 5 eingegeben")))</f>
        <v/>
      </c>
    </row>
    <row r="20" spans="1:10" ht="3" customHeight="1" thickBot="1" x14ac:dyDescent="0.3">
      <c r="A20" s="75"/>
      <c r="B20" s="106"/>
      <c r="C20" s="72"/>
      <c r="D20" s="80"/>
      <c r="E20" s="80"/>
      <c r="F20" s="89"/>
      <c r="G20" s="73"/>
    </row>
    <row r="21" spans="1:10" ht="15.75" thickBot="1" x14ac:dyDescent="0.3">
      <c r="A21" s="92" t="s">
        <v>92</v>
      </c>
      <c r="B21" s="114">
        <v>6</v>
      </c>
      <c r="C21" s="111"/>
      <c r="D21" s="110" t="str">
        <f>IF('Bew.-Einh. 6'!$F$42="Organische Düngung fehlt"," ",(IF($C$11&lt;=0,"",IF('Bew.-Einh. 6'!$F$42&lt;&gt;"Bitte alle Felder ausfüllen",(IF('Bew.-Einh. 6'!$F$42="Max. zulässiger Wert:  40 ","40",'Bew.-Einh. 6'!$F$42)),""))))</f>
        <v/>
      </c>
      <c r="E21" s="127"/>
      <c r="F21" s="128"/>
      <c r="G21" s="78" t="str">
        <f>IF(C21&lt;=0,"",(IF('Bew.-Einh. 6'!$F$42&lt;&gt;"Bitte alle Felder ausfüllen",'Bew.-Einh. 6'!$F$43,"Daten auf Bew.-Einh. 6 eingegeben")))</f>
        <v/>
      </c>
      <c r="J21" s="86"/>
    </row>
    <row r="22" spans="1:10" ht="3" customHeight="1" thickBot="1" x14ac:dyDescent="0.3">
      <c r="A22" s="75"/>
      <c r="B22" s="106"/>
      <c r="C22" s="72"/>
      <c r="D22" s="80"/>
      <c r="E22" s="80"/>
      <c r="F22" s="89"/>
      <c r="G22" s="73"/>
    </row>
    <row r="23" spans="1:10" ht="15.75" thickBot="1" x14ac:dyDescent="0.3">
      <c r="A23" s="92" t="s">
        <v>93</v>
      </c>
      <c r="B23" s="114">
        <v>7</v>
      </c>
      <c r="C23" s="111"/>
      <c r="D23" s="110" t="str">
        <f>IF('Bew.-Einh. 7'!$F$42="Organische Düngung fehlt"," ",(IF($C$11&lt;=0,"",IF('Bew.-Einh. 7'!$F$42&lt;&gt;"Bitte alle Felder ausfüllen",(IF('Bew.-Einh. 7'!$F$42="Max. zulässiger Wert:  40 ","40",'Bew.-Einh. 7'!$F$42)),""))))</f>
        <v/>
      </c>
      <c r="E23" s="127"/>
      <c r="F23" s="128"/>
      <c r="G23" s="78" t="str">
        <f>IF(C23&lt;=0,"",(IF('Bew.-Einh. 7'!$F$42&lt;&gt;"Bitte alle Felder ausfüllen",'Bew.-Einh. 7'!$F$43,"Daten auf Bew.-Einh. 7 eingegeben")))</f>
        <v/>
      </c>
    </row>
    <row r="24" spans="1:10" ht="3" customHeight="1" thickBot="1" x14ac:dyDescent="0.3">
      <c r="A24" s="75"/>
      <c r="B24" s="105"/>
      <c r="C24" s="72"/>
      <c r="D24" s="80"/>
      <c r="E24" s="80"/>
      <c r="F24" s="89"/>
      <c r="G24" s="73"/>
    </row>
    <row r="25" spans="1:10" ht="15.75" thickBot="1" x14ac:dyDescent="0.3">
      <c r="A25" s="92" t="s">
        <v>94</v>
      </c>
      <c r="B25" s="114">
        <v>8</v>
      </c>
      <c r="C25" s="111"/>
      <c r="D25" s="110" t="str">
        <f>IF('Bew.-Einh. 8'!$F$42="Organische Düngung fehlt"," ",(IF($C$11&lt;=0,"",IF('Bew.-Einh. 8'!$F$42&lt;&gt;"Bitte alle Felder ausfüllen",(IF('Bew.-Einh. 8'!$F$42="Max. zulässiger Wert:  40 ","40",'Bew.-Einh. 8'!$F$42)),""))))</f>
        <v/>
      </c>
      <c r="E25" s="127"/>
      <c r="F25" s="128"/>
      <c r="G25" s="78" t="str">
        <f>IF(C25&lt;=0,"",(IF('Bew.-Einh. 8'!$F$42&lt;&gt;"Bitte alle Felder ausfüllen",'Bew.-Einh. 8'!$F$43,"Daten auf Bew.-Einh. 8 eingegeben")))</f>
        <v/>
      </c>
    </row>
    <row r="26" spans="1:10" ht="3" customHeight="1" thickBot="1" x14ac:dyDescent="0.3">
      <c r="A26" s="75"/>
      <c r="B26" s="105"/>
      <c r="C26" s="72"/>
      <c r="D26" s="80"/>
      <c r="E26" s="80"/>
      <c r="F26" s="89"/>
      <c r="G26" s="73"/>
    </row>
    <row r="27" spans="1:10" ht="15.75" thickBot="1" x14ac:dyDescent="0.3">
      <c r="A27" s="92" t="s">
        <v>95</v>
      </c>
      <c r="B27" s="114">
        <v>9</v>
      </c>
      <c r="C27" s="111"/>
      <c r="D27" s="110" t="str">
        <f>IF('Bew.-Einh. 9'!$F$42="Organische Düngung fehlt"," ",(IF($C$11&lt;=0,"",IF('Bew.-Einh. 9'!$F$42&lt;&gt;"Bitte alle Felder ausfüllen",(IF('Bew.-Einh. 9'!$F$42="Max. zulässiger Wert:  40 ","40",'Bew.-Einh. 9'!$F$42)),""))))</f>
        <v/>
      </c>
      <c r="E27" s="127"/>
      <c r="F27" s="128"/>
      <c r="G27" s="78" t="str">
        <f>IF(C27&lt;=0,"",(IF('Bew.-Einh. 9'!$F$42&lt;&gt;"Bitte alle Felder ausfüllen",'Bew.-Einh. 9'!$F$43,"Daten auf Bew.-Einh. 9 eingegeben")))</f>
        <v/>
      </c>
    </row>
    <row r="28" spans="1:10" ht="3" customHeight="1" thickBot="1" x14ac:dyDescent="0.3">
      <c r="A28" s="75"/>
      <c r="B28" s="105"/>
      <c r="C28" s="72"/>
      <c r="D28" s="80"/>
      <c r="E28" s="80"/>
      <c r="F28" s="91"/>
      <c r="G28" s="73"/>
    </row>
    <row r="29" spans="1:10" ht="15.75" thickBot="1" x14ac:dyDescent="0.3">
      <c r="A29" s="92" t="s">
        <v>96</v>
      </c>
      <c r="B29" s="113">
        <v>10</v>
      </c>
      <c r="C29" s="111"/>
      <c r="D29" s="110" t="str">
        <f>IF('Bew.-Einh. 10'!$F$42="Organische Düngung fehlt"," ",(IF($C$11&lt;=0,"",IF('Bew.-Einh. 10'!$F$42&lt;&gt;"Bitte alle Felder ausfüllen",(IF('Bew.-Einh. 10'!$F$42="Max. zulässiger Wert:  40 ","40",'Bew.-Einh. 10'!$F$42)),""))))</f>
        <v/>
      </c>
      <c r="E29" s="127"/>
      <c r="F29" s="128"/>
      <c r="G29" s="78" t="str">
        <f>IF(C29&lt;=0,"",(IF('Bew.-Einh. 10'!$F$42&lt;&gt;"Bitte alle Felder ausfüllen",'Bew.-Einh. 10'!$F$43,"Daten auf Bew.-Einh. 10 eingegeben")))</f>
        <v/>
      </c>
    </row>
    <row r="30" spans="1:10" ht="3" customHeight="1" thickBot="1" x14ac:dyDescent="0.3">
      <c r="A30" s="92" t="s">
        <v>110</v>
      </c>
      <c r="B30" s="91"/>
      <c r="C30" s="72"/>
      <c r="D30" s="80"/>
      <c r="E30" s="80"/>
      <c r="F30" s="89"/>
      <c r="G30" s="73"/>
    </row>
    <row r="31" spans="1:10" ht="15.75" thickBot="1" x14ac:dyDescent="0.3">
      <c r="A31" s="92" t="s">
        <v>97</v>
      </c>
      <c r="B31" s="113">
        <v>11</v>
      </c>
      <c r="C31" s="111"/>
      <c r="D31" s="110" t="str">
        <f>IF('Bew.-Einh. 11'!$F$42="Organische Düngung fehlt"," ",(IF($C$11&lt;=0,"",IF('Bew.-Einh. 11'!$F$42&lt;&gt;"Bitte alle Felder ausfüllen",(IF('Bew.-Einh. 11'!$F$42="Max. zulässiger Wert:  40 ","40",'Bew.-Einh. 11'!$F$42)),""))))</f>
        <v/>
      </c>
      <c r="E31" s="127"/>
      <c r="F31" s="128"/>
      <c r="G31" s="78" t="str">
        <f>IF(C31&lt;=0,"",(IF('Bew.-Einh. 11'!$F$42&lt;&gt;"Bitte alle Felder ausfüllen",'Bew.-Einh. 11'!$F$43,"Daten auf Bew.-Einh. 11 eingegeben")))</f>
        <v/>
      </c>
    </row>
    <row r="32" spans="1:10" ht="3" customHeight="1" thickBot="1" x14ac:dyDescent="0.3">
      <c r="A32" s="75"/>
      <c r="B32" s="91"/>
      <c r="C32" s="72"/>
      <c r="D32" s="80"/>
      <c r="E32" s="80"/>
      <c r="F32" s="89"/>
      <c r="G32" s="73"/>
    </row>
    <row r="33" spans="1:7" ht="15.75" thickBot="1" x14ac:dyDescent="0.3">
      <c r="A33" s="92" t="s">
        <v>98</v>
      </c>
      <c r="B33" s="114">
        <v>12</v>
      </c>
      <c r="C33" s="111"/>
      <c r="D33" s="110" t="str">
        <f>IF('Bew.-Einh. 12'!$F$42="Organische Düngung fehlt"," ",(IF($C$11&lt;=0,"",IF('Bew.-Einh. 12'!$F$42&lt;&gt;"Bitte alle Felder ausfüllen",(IF('Bew.-Einh. 12'!$F$42="Max. zulässiger Wert:  40 ","40",'Bew.-Einh. 12'!$F$42)),""))))</f>
        <v/>
      </c>
      <c r="E33" s="127"/>
      <c r="F33" s="128"/>
      <c r="G33" s="78" t="str">
        <f>IF(C33&lt;=0,"",(IF('Bew.-Einh. 12'!$F$42&lt;&gt;"Bitte alle Felder ausfüllen",'Bew.-Einh. 12'!$F$43,"Daten auf Bew.-Einh. 12 eingegeben")))</f>
        <v/>
      </c>
    </row>
    <row r="34" spans="1:7" ht="3" customHeight="1" thickBot="1" x14ac:dyDescent="0.3">
      <c r="A34" s="75"/>
      <c r="B34" s="91"/>
      <c r="C34" s="72"/>
      <c r="D34" s="80"/>
      <c r="E34" s="80"/>
      <c r="F34" s="89"/>
      <c r="G34" s="73"/>
    </row>
    <row r="35" spans="1:7" ht="15.75" thickBot="1" x14ac:dyDescent="0.3">
      <c r="A35" s="92" t="s">
        <v>99</v>
      </c>
      <c r="B35" s="114">
        <v>13</v>
      </c>
      <c r="C35" s="111"/>
      <c r="D35" s="110" t="str">
        <f>IF('Bew.-Einh. 13'!$F$42="Organische Düngung fehlt"," ",(IF($C$11&lt;=0,"",IF('Bew.-Einh. 13'!$F$42&lt;&gt;"Bitte alle Felder ausfüllen",(IF('Bew.-Einh. 13'!$F$42="Max. zulässiger Wert:  40 ","40",'Bew.-Einh. 13'!$F$42)),""))))</f>
        <v/>
      </c>
      <c r="E35" s="127"/>
      <c r="F35" s="128"/>
      <c r="G35" s="78" t="str">
        <f>IF(C35&lt;=0,"",(IF('Bew.-Einh. 13'!$F$42&lt;&gt;"Bitte alle Felder ausfüllen",'Bew.-Einh. 13'!$F$43,"Daten auf Bew.-Einh. 13 eingegeben")))</f>
        <v/>
      </c>
    </row>
    <row r="36" spans="1:7" ht="3" customHeight="1" thickBot="1" x14ac:dyDescent="0.3">
      <c r="A36" s="75"/>
      <c r="B36" s="91"/>
      <c r="C36" s="72"/>
      <c r="D36" s="80"/>
      <c r="E36" s="80"/>
      <c r="F36" s="89"/>
      <c r="G36" s="73"/>
    </row>
    <row r="37" spans="1:7" ht="15.75" thickBot="1" x14ac:dyDescent="0.3">
      <c r="A37" s="92" t="s">
        <v>100</v>
      </c>
      <c r="B37" s="114">
        <v>14</v>
      </c>
      <c r="C37" s="111"/>
      <c r="D37" s="110" t="str">
        <f>IF('Bew.-Einh. 14'!$F$42="Organische Düngung fehlt"," ",(IF($C$11&lt;=0,"",IF('Bew.-Einh. 14'!$F$42&lt;&gt;"Bitte alle Felder ausfüllen",(IF('Bew.-Einh. 14'!$F$42="Max. zulässiger Wert:  40 ","40",'Bew.-Einh. 14'!$F$42)),""))))</f>
        <v/>
      </c>
      <c r="E37" s="127"/>
      <c r="F37" s="128"/>
      <c r="G37" s="78" t="str">
        <f>IF(C37&lt;=0,"",(IF('Bew.-Einh. 14'!$F$42&lt;&gt;"Bitte alle Felder ausfüllen",'Bew.-Einh. 14'!$F$43,"Daten auf Bew.-Einh. 14 eingegeben")))</f>
        <v/>
      </c>
    </row>
    <row r="38" spans="1:7" ht="3" customHeight="1" thickBot="1" x14ac:dyDescent="0.3">
      <c r="A38" s="75"/>
      <c r="B38" s="106"/>
      <c r="C38" s="72"/>
      <c r="D38" s="79"/>
      <c r="E38" s="80"/>
      <c r="F38" s="91"/>
      <c r="G38" s="73"/>
    </row>
    <row r="39" spans="1:7" ht="15.75" thickBot="1" x14ac:dyDescent="0.3">
      <c r="A39" s="92" t="s">
        <v>101</v>
      </c>
      <c r="B39" s="114">
        <v>15</v>
      </c>
      <c r="C39" s="111"/>
      <c r="D39" s="110" t="str">
        <f>IF('Bew.-Einh. 15'!$F$42="Organische Düngung fehlt"," ",(IF($C$11&lt;=0,"",IF('Bew.-Einh. 15'!$F$42&lt;&gt;"Bitte alle Felder ausfüllen",(IF('Bew.-Einh. 15'!$F$42="Max. zulässiger Wert:  40 ","40",'Bew.-Einh. 15'!$F$42)),""))))</f>
        <v/>
      </c>
      <c r="E39" s="127"/>
      <c r="F39" s="128"/>
      <c r="G39" s="78" t="str">
        <f>IF(C39&lt;=0,"",(IF('Bew.-Einh. 15'!$F$42&lt;&gt;"Bitte alle Felder ausfüllen",'Bew.-Einh. 15'!$F$43,"Daten auf Bew.-Einh. 15 eingegeben")))</f>
        <v/>
      </c>
    </row>
    <row r="40" spans="1:7" ht="3" customHeight="1" thickBot="1" x14ac:dyDescent="0.3">
      <c r="A40" s="75"/>
      <c r="B40" s="106"/>
      <c r="C40" s="72"/>
      <c r="D40" s="80"/>
      <c r="E40" s="80"/>
      <c r="F40" s="91"/>
      <c r="G40" s="73"/>
    </row>
    <row r="41" spans="1:7" ht="15.75" thickBot="1" x14ac:dyDescent="0.3">
      <c r="A41" s="92" t="s">
        <v>102</v>
      </c>
      <c r="B41" s="114">
        <v>16</v>
      </c>
      <c r="C41" s="111"/>
      <c r="D41" s="110" t="str">
        <f>IF('Bew.-Einh. 16'!$F$42="Organische Düngung fehlt"," ",(IF($C$11&lt;=0,"",IF('Bew.-Einh. 16'!$F$42&lt;&gt;"Bitte alle Felder ausfüllen",(IF('Bew.-Einh. 16'!$F$42="Max. zulässiger Wert:  40 ","40",'Bew.-Einh. 16'!$F$42)),""))))</f>
        <v/>
      </c>
      <c r="E41" s="127"/>
      <c r="F41" s="128"/>
      <c r="G41" s="78" t="str">
        <f>IF(C41&lt;=0,"",(IF('Bew.-Einh. 16'!$F$42&lt;&gt;"Bitte alle Felder ausfüllen",'Bew.-Einh. 16'!$F$43,"Daten auf Bew.-Einh. 16 eingegeben")))</f>
        <v/>
      </c>
    </row>
    <row r="42" spans="1:7" ht="3" customHeight="1" thickBot="1" x14ac:dyDescent="0.3">
      <c r="A42" s="75"/>
      <c r="B42" s="105"/>
      <c r="C42" s="72"/>
      <c r="D42" s="80"/>
      <c r="E42" s="80"/>
      <c r="F42" s="91"/>
      <c r="G42" s="73"/>
    </row>
    <row r="43" spans="1:7" ht="15.75" thickBot="1" x14ac:dyDescent="0.3">
      <c r="A43" s="92" t="s">
        <v>103</v>
      </c>
      <c r="B43" s="114">
        <v>17</v>
      </c>
      <c r="C43" s="111"/>
      <c r="D43" s="110" t="str">
        <f>IF('Bew.-Einh. 17'!$F$42="Organische Düngung fehlt"," ",(IF($C$11&lt;=0,"",IF('Bew.-Einh. 17'!$F$42&lt;&gt;"Bitte alle Felder ausfüllen",(IF('Bew.-Einh. 17'!$F$42="Max. zulässiger Wert:  40 ","40",'Bew.-Einh. 17'!$F$42)),""))))</f>
        <v/>
      </c>
      <c r="E43" s="127"/>
      <c r="F43" s="128"/>
      <c r="G43" s="78" t="str">
        <f>IF(C43&lt;=0,"",(IF('Bew.-Einh. 17'!$F$42&lt;&gt;"Bitte alle Felder ausfüllen",'Bew.-Einh. 17'!$F$43,"Daten auf Bew.-Einh. 17 eingegeben")))</f>
        <v/>
      </c>
    </row>
    <row r="44" spans="1:7" ht="3" customHeight="1" thickBot="1" x14ac:dyDescent="0.3">
      <c r="A44" s="75"/>
      <c r="B44" s="105"/>
      <c r="C44" s="72"/>
      <c r="D44" s="80"/>
      <c r="E44" s="80"/>
      <c r="F44" s="89"/>
      <c r="G44" s="73"/>
    </row>
    <row r="45" spans="1:7" ht="15.75" thickBot="1" x14ac:dyDescent="0.3">
      <c r="A45" s="92" t="s">
        <v>104</v>
      </c>
      <c r="B45" s="114">
        <v>18</v>
      </c>
      <c r="C45" s="111"/>
      <c r="D45" s="110" t="str">
        <f>IF('Bew.-Einh. 18'!$F$42="Organische Düngung fehlt"," ",(IF($C$11&lt;=0,"",IF('Bew.-Einh. 18'!$F$42&lt;&gt;"Bitte alle Felder ausfüllen",(IF('Bew.-Einh. 18'!$F$42="Max. zulässiger Wert:  40 ","40",'Bew.-Einh. 18'!$F$42)),""))))</f>
        <v/>
      </c>
      <c r="E45" s="127"/>
      <c r="F45" s="128"/>
      <c r="G45" s="78" t="str">
        <f>IF(C45&lt;=0,"",(IF('Bew.-Einh. 18'!$F$42&lt;&gt;"Bitte alle Felder ausfüllen",'Bew.-Einh. 18'!$F$43,"Daten auf Bew.-Einh. 18 eingegeben")))</f>
        <v/>
      </c>
    </row>
    <row r="46" spans="1:7" ht="3" customHeight="1" thickBot="1" x14ac:dyDescent="0.3">
      <c r="A46" s="75"/>
      <c r="B46" s="105"/>
      <c r="C46" s="72"/>
      <c r="D46" s="80"/>
      <c r="E46" s="80"/>
      <c r="F46" s="89"/>
      <c r="G46" s="81" t="str">
        <f>IF(C46&lt;=0,"",IF('Bew.-Einh. 1'!$F$42="Organische Düngung fehlt","Daten organische Düngung fehlen",(IF('Bew.-Einh. 1'!$F$42&lt;&gt;"Bitte alle Felder ausfüllen",'Bew.-Einh. 1'!$F$43,"Daten auf Bew.-Einh. 1 eingegeben"))))</f>
        <v/>
      </c>
    </row>
    <row r="47" spans="1:7" ht="15.75" thickBot="1" x14ac:dyDescent="0.3">
      <c r="A47" s="92" t="s">
        <v>105</v>
      </c>
      <c r="B47" s="113">
        <v>19</v>
      </c>
      <c r="C47" s="111"/>
      <c r="D47" s="110" t="str">
        <f>IF('Bew.-Einh. 19'!$F$42="Organische Düngung fehlt"," ",(IF($C$11&lt;=0,"",IF('Bew.-Einh. 19'!$F$42&lt;&gt;"Bitte alle Felder ausfüllen",(IF('Bew.-Einh. 19'!$F$42="Max. zulässiger Wert:  40 ","40",'Bew.-Einh. 19'!$F$42)),""))))</f>
        <v/>
      </c>
      <c r="E47" s="127"/>
      <c r="F47" s="128"/>
      <c r="G47" s="78" t="str">
        <f>IF(C47&lt;=0,"",(IF('Bew.-Einh. 19'!$F$42&lt;&gt;"Bitte alle Felder ausfüllen",'Bew.-Einh. 19'!$F$43,"Daten auf Bew.-Einh. 19 eingegeben")))</f>
        <v/>
      </c>
    </row>
    <row r="48" spans="1:7" ht="3" customHeight="1" thickBot="1" x14ac:dyDescent="0.3">
      <c r="A48" s="76"/>
      <c r="B48" s="91"/>
      <c r="C48" s="15"/>
      <c r="D48" s="84"/>
      <c r="E48" s="84"/>
      <c r="F48" s="90"/>
      <c r="G48" s="17"/>
    </row>
    <row r="49" spans="1:7" ht="15.75" thickBot="1" x14ac:dyDescent="0.3">
      <c r="A49" s="115" t="s">
        <v>106</v>
      </c>
      <c r="B49" s="116">
        <v>20</v>
      </c>
      <c r="C49" s="117"/>
      <c r="D49" s="112" t="str">
        <f>IF('Bew.-Einh. 20'!$F$42="Organische Düngung fehlt"," ",(IF($C$11&lt;=0,"",IF('Bew.-Einh. 20'!$F$42&lt;&gt;"Bitte alle Felder ausfüllen",(IF('Bew.-Einh. 20'!$F$42="Max. zulässiger Wert:  40 ","40",'Bew.-Einh. 20'!$F$42)),""))))</f>
        <v/>
      </c>
      <c r="E49" s="129"/>
      <c r="F49" s="130"/>
      <c r="G49" s="83" t="str">
        <f>IF(C49&lt;=0,"",(IF('Bew.-Einh. 20'!$F$42&lt;&gt;"Bitte alle Felder ausfüllen",'Bew.-Einh. 20'!$F$43,"Daten auf Bew.-Einh. 20 eingegeben")))</f>
        <v/>
      </c>
    </row>
    <row r="52" spans="1:7" x14ac:dyDescent="0.25">
      <c r="F52" s="101"/>
    </row>
  </sheetData>
  <sheetProtection password="E570" sheet="1" objects="1" scenarios="1" selectLockedCells="1"/>
  <mergeCells count="28">
    <mergeCell ref="G7:G9"/>
    <mergeCell ref="A1:F2"/>
    <mergeCell ref="C3:D3"/>
    <mergeCell ref="C4:D4"/>
    <mergeCell ref="C5:D5"/>
    <mergeCell ref="A6:B10"/>
    <mergeCell ref="C7:C9"/>
    <mergeCell ref="E6:F10"/>
    <mergeCell ref="E11:F11"/>
    <mergeCell ref="E13:F13"/>
    <mergeCell ref="E15:F15"/>
    <mergeCell ref="E17:F17"/>
    <mergeCell ref="E19:F19"/>
    <mergeCell ref="E21:F21"/>
    <mergeCell ref="E23:F23"/>
    <mergeCell ref="E25:F25"/>
    <mergeCell ref="E27:F27"/>
    <mergeCell ref="E29:F29"/>
    <mergeCell ref="E31:F31"/>
    <mergeCell ref="E33:F33"/>
    <mergeCell ref="E35:F35"/>
    <mergeCell ref="E37:F37"/>
    <mergeCell ref="E39:F39"/>
    <mergeCell ref="E41:F41"/>
    <mergeCell ref="E43:F43"/>
    <mergeCell ref="E45:F45"/>
    <mergeCell ref="E47:F47"/>
    <mergeCell ref="E49:F49"/>
  </mergeCells>
  <hyperlinks>
    <hyperlink ref="B11" location="'Bew.-Einh. 1'!D12" display="'Bew.-Einh. 1'!D12"/>
    <hyperlink ref="B13" location="'Bew.-Einh. 2'!D12" display="'Bew.-Einh. 2'!D12"/>
    <hyperlink ref="B15" location="'Bew.-Einh. 3'!D12" display="'Bew.-Einh. 3'!D12"/>
    <hyperlink ref="B17" location="'Bew.-Einh. 4'!D12" display="'Bew.-Einh. 4'!D12"/>
    <hyperlink ref="B21" location="'Bew.-Einh. 6'!D12" display="'Bew.-Einh. 6'!D12"/>
    <hyperlink ref="B23" location="'Bew.-Einh. 7'!D12" display="'Bew.-Einh. 7'!D12"/>
    <hyperlink ref="B25" location="'Bew.-Einh. 8'!D12" display="'Bew.-Einh. 8'!D12"/>
    <hyperlink ref="B27" location="'Bew.-Einh. 9'!D12" display="'Bew.-Einh. 9'!D12"/>
    <hyperlink ref="B29" location="'Bew.-Einh. 10'!D12" display="'Bew.-Einh. 10'!D12"/>
    <hyperlink ref="B31" location="'Bew.-Einh. 11'!D12" display="'Bew.-Einh. 11'!D12"/>
    <hyperlink ref="B33" location="'Bew.-Einh. 12'!D12" display="'Bew.-Einh. 12'!D12"/>
    <hyperlink ref="B35" location="'Bew.-Einh. 13'!D12" display="'Bew.-Einh. 13'!D12"/>
    <hyperlink ref="B37" location="'Bew.-Einh. 14'!D12" display="'Bew.-Einh. 14'!D12"/>
    <hyperlink ref="B39" location="'Bew.-Einh. 15'!D12" display="'Bew.-Einh. 15'!D12"/>
    <hyperlink ref="B41" location="'Bew.-Einh. 16'!D12" display="'Bew.-Einh. 16'!D12"/>
    <hyperlink ref="B43" location="'Bew.-Einh. 17'!D12" display="'Bew.-Einh. 17'!D12"/>
    <hyperlink ref="B45" location="'Bew.-Einh. 18'!D12" display="'Bew.-Einh. 18'!D12"/>
    <hyperlink ref="B47" location="'Bew.-Einh. 19'!D12" display="'Bew.-Einh. 19'!D12"/>
    <hyperlink ref="B49" location="'Bew.-Einh. 20'!D12" display="'Bew.-Einh. 20'!D12"/>
    <hyperlink ref="B19" location="'Bew.-Einh. 5'!D12" display="'Bew.-Einh. 5'!D12"/>
  </hyperlinks>
  <pageMargins left="0.25" right="0.25"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IF(Grunddaten!C45&lt;=0," ",Grunddaten!C45)</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6" display="Grunddaten!C46"/>
    <hyperlink ref="D8" location="Grunddaten!C4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IF(Grunddaten!C47&lt;=0," ",Grunddaten!C47)</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48" display="Grunddaten!C48"/>
    <hyperlink ref="D8" location="Grunddaten!C4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IF(Grunddaten!C49&lt;=0," ",Grunddaten!C49)</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Bew.-Einh. 20'!C50" display="'Bew.-Einh. 20'!C50"/>
    <hyperlink ref="D8" location="Grunddaten!C4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4" workbookViewId="0">
      <selection activeCell="C34" sqref="C34"/>
    </sheetView>
  </sheetViews>
  <sheetFormatPr baseColWidth="10" defaultRowHeight="15" x14ac:dyDescent="0.25"/>
  <cols>
    <col min="1" max="1" width="69.42578125" customWidth="1"/>
    <col min="2" max="2" width="5.7109375" customWidth="1"/>
    <col min="3" max="3" width="31.85546875" customWidth="1"/>
    <col min="4" max="8" width="22.140625" customWidth="1"/>
  </cols>
  <sheetData>
    <row r="1" spans="1:8" x14ac:dyDescent="0.25">
      <c r="A1" s="67" t="s">
        <v>83</v>
      </c>
      <c r="B1" s="65"/>
      <c r="C1" s="198" t="s">
        <v>84</v>
      </c>
      <c r="D1" s="199"/>
      <c r="E1" s="199"/>
      <c r="F1" s="199"/>
      <c r="G1" s="199"/>
      <c r="H1" s="200"/>
    </row>
    <row r="2" spans="1:8" ht="15" customHeight="1" x14ac:dyDescent="0.25">
      <c r="A2" s="63" t="s">
        <v>71</v>
      </c>
      <c r="B2" s="66"/>
      <c r="C2" s="201" t="s">
        <v>47</v>
      </c>
      <c r="D2" s="203" t="s">
        <v>132</v>
      </c>
      <c r="E2" s="203" t="s">
        <v>72</v>
      </c>
      <c r="F2" s="203" t="s">
        <v>67</v>
      </c>
      <c r="G2" s="203" t="s">
        <v>68</v>
      </c>
      <c r="H2" s="203" t="s">
        <v>69</v>
      </c>
    </row>
    <row r="3" spans="1:8" x14ac:dyDescent="0.25">
      <c r="A3" s="63" t="s">
        <v>77</v>
      </c>
      <c r="B3" s="66"/>
      <c r="C3" s="202"/>
      <c r="D3" s="204"/>
      <c r="E3" s="204"/>
      <c r="F3" s="204"/>
      <c r="G3" s="204"/>
      <c r="H3" s="204"/>
    </row>
    <row r="4" spans="1:8" ht="15" customHeight="1" x14ac:dyDescent="0.25">
      <c r="A4" s="205"/>
      <c r="B4" s="66"/>
      <c r="C4" s="51" t="s">
        <v>66</v>
      </c>
      <c r="D4" s="118">
        <v>0</v>
      </c>
      <c r="E4" s="119">
        <v>0</v>
      </c>
      <c r="F4" s="119">
        <v>0</v>
      </c>
      <c r="G4" s="119"/>
      <c r="H4" s="119"/>
    </row>
    <row r="5" spans="1:8" ht="15" customHeight="1" x14ac:dyDescent="0.25">
      <c r="A5" s="206"/>
      <c r="B5" s="66"/>
      <c r="C5" s="52" t="s">
        <v>48</v>
      </c>
      <c r="D5" s="118">
        <v>7.4</v>
      </c>
      <c r="E5" s="118">
        <v>10</v>
      </c>
      <c r="F5" s="118">
        <v>10</v>
      </c>
      <c r="G5" s="118"/>
      <c r="H5" s="118"/>
    </row>
    <row r="6" spans="1:8" ht="15" customHeight="1" x14ac:dyDescent="0.25">
      <c r="A6" s="67" t="s">
        <v>1</v>
      </c>
      <c r="C6" s="52" t="s">
        <v>49</v>
      </c>
      <c r="D6" s="118">
        <v>12</v>
      </c>
      <c r="E6" s="118">
        <v>10</v>
      </c>
      <c r="F6" s="118">
        <v>10</v>
      </c>
      <c r="G6" s="118"/>
      <c r="H6" s="118"/>
    </row>
    <row r="7" spans="1:8" x14ac:dyDescent="0.25">
      <c r="A7" s="58" t="s">
        <v>2</v>
      </c>
      <c r="C7" s="52" t="s">
        <v>50</v>
      </c>
      <c r="D7" s="118">
        <v>5</v>
      </c>
      <c r="E7" s="118">
        <v>80</v>
      </c>
      <c r="F7" s="118">
        <v>10</v>
      </c>
      <c r="G7" s="118"/>
      <c r="H7" s="118"/>
    </row>
    <row r="8" spans="1:8" x14ac:dyDescent="0.25">
      <c r="A8" s="58" t="s">
        <v>3</v>
      </c>
      <c r="C8" s="52" t="s">
        <v>51</v>
      </c>
      <c r="D8" s="118">
        <v>8</v>
      </c>
      <c r="E8" s="118">
        <v>80</v>
      </c>
      <c r="F8" s="118">
        <v>10</v>
      </c>
      <c r="G8" s="118"/>
      <c r="H8" s="118"/>
    </row>
    <row r="9" spans="1:8" x14ac:dyDescent="0.25">
      <c r="A9" s="58" t="s">
        <v>4</v>
      </c>
      <c r="C9" s="52" t="s">
        <v>52</v>
      </c>
      <c r="D9" s="118">
        <v>16</v>
      </c>
      <c r="E9" s="118">
        <v>80</v>
      </c>
      <c r="F9" s="118">
        <v>10</v>
      </c>
      <c r="G9" s="118"/>
      <c r="H9" s="118"/>
    </row>
    <row r="10" spans="1:8" x14ac:dyDescent="0.25">
      <c r="A10" s="205"/>
      <c r="C10" s="52" t="s">
        <v>53</v>
      </c>
      <c r="D10" s="118">
        <v>6</v>
      </c>
      <c r="E10" s="118">
        <v>3</v>
      </c>
      <c r="F10" s="118">
        <v>3</v>
      </c>
      <c r="G10" s="118"/>
      <c r="H10" s="118"/>
    </row>
    <row r="11" spans="1:8" x14ac:dyDescent="0.25">
      <c r="A11" s="206"/>
      <c r="C11" s="52" t="s">
        <v>54</v>
      </c>
      <c r="D11" s="118">
        <v>2</v>
      </c>
      <c r="E11" s="118">
        <v>0</v>
      </c>
      <c r="F11" s="118">
        <v>0</v>
      </c>
      <c r="G11" s="118"/>
      <c r="H11" s="118"/>
    </row>
    <row r="12" spans="1:8" x14ac:dyDescent="0.25">
      <c r="A12" s="67" t="s">
        <v>73</v>
      </c>
      <c r="C12" s="52" t="s">
        <v>55</v>
      </c>
      <c r="D12" s="118">
        <v>12</v>
      </c>
      <c r="E12" s="118">
        <v>3</v>
      </c>
      <c r="F12" s="118">
        <v>4</v>
      </c>
      <c r="G12" s="118">
        <v>3</v>
      </c>
      <c r="H12" s="118">
        <v>3</v>
      </c>
    </row>
    <row r="13" spans="1:8" x14ac:dyDescent="0.25">
      <c r="A13" s="58" t="s">
        <v>5</v>
      </c>
      <c r="C13" s="52" t="s">
        <v>56</v>
      </c>
      <c r="D13" s="118">
        <v>12</v>
      </c>
      <c r="E13" s="118">
        <v>5</v>
      </c>
      <c r="F13" s="118">
        <v>4</v>
      </c>
      <c r="G13" s="118">
        <v>3</v>
      </c>
      <c r="H13" s="118">
        <v>3</v>
      </c>
    </row>
    <row r="14" spans="1:8" x14ac:dyDescent="0.25">
      <c r="A14" s="58" t="s">
        <v>6</v>
      </c>
      <c r="C14" s="52" t="s">
        <v>57</v>
      </c>
      <c r="D14" s="118">
        <v>16</v>
      </c>
      <c r="E14" s="118">
        <v>5</v>
      </c>
      <c r="F14" s="118">
        <v>4</v>
      </c>
      <c r="G14" s="118">
        <v>3</v>
      </c>
      <c r="H14" s="118">
        <v>3</v>
      </c>
    </row>
    <row r="15" spans="1:8" x14ac:dyDescent="0.25">
      <c r="A15" s="58" t="s">
        <v>46</v>
      </c>
      <c r="C15" s="52" t="s">
        <v>58</v>
      </c>
      <c r="D15" s="118">
        <v>4</v>
      </c>
      <c r="E15" s="118">
        <v>0</v>
      </c>
      <c r="F15" s="118">
        <v>0</v>
      </c>
      <c r="G15" s="118"/>
      <c r="H15" s="118"/>
    </row>
    <row r="16" spans="1:8" x14ac:dyDescent="0.25">
      <c r="A16" s="58" t="s">
        <v>39</v>
      </c>
      <c r="C16" s="52" t="s">
        <v>59</v>
      </c>
      <c r="D16" s="118">
        <v>5</v>
      </c>
      <c r="E16" s="118">
        <v>25</v>
      </c>
      <c r="F16" s="118">
        <v>10</v>
      </c>
      <c r="G16" s="118"/>
      <c r="H16" s="118"/>
    </row>
    <row r="17" spans="1:8" x14ac:dyDescent="0.25">
      <c r="A17" s="205"/>
      <c r="C17" s="52" t="s">
        <v>60</v>
      </c>
      <c r="D17" s="118">
        <v>8</v>
      </c>
      <c r="E17" s="118">
        <v>30</v>
      </c>
      <c r="F17" s="118">
        <v>10</v>
      </c>
      <c r="G17" s="118"/>
      <c r="H17" s="118"/>
    </row>
    <row r="18" spans="1:8" x14ac:dyDescent="0.25">
      <c r="A18" s="206"/>
      <c r="C18" s="52" t="s">
        <v>61</v>
      </c>
      <c r="D18" s="118">
        <v>6</v>
      </c>
      <c r="E18" s="118">
        <v>25</v>
      </c>
      <c r="F18" s="118">
        <v>10</v>
      </c>
      <c r="G18" s="118"/>
      <c r="H18" s="118"/>
    </row>
    <row r="19" spans="1:8" s="57" customFormat="1" x14ac:dyDescent="0.25">
      <c r="A19" s="67" t="s">
        <v>79</v>
      </c>
      <c r="C19" s="52" t="s">
        <v>62</v>
      </c>
      <c r="D19" s="118">
        <v>8</v>
      </c>
      <c r="E19" s="118">
        <v>25</v>
      </c>
      <c r="F19" s="118">
        <v>10</v>
      </c>
      <c r="G19" s="118"/>
      <c r="H19" s="118"/>
    </row>
    <row r="20" spans="1:8" x14ac:dyDescent="0.25">
      <c r="A20" s="58" t="s">
        <v>14</v>
      </c>
      <c r="C20" s="52" t="s">
        <v>63</v>
      </c>
      <c r="D20" s="118">
        <v>4</v>
      </c>
      <c r="E20" s="118">
        <v>25</v>
      </c>
      <c r="F20" s="118">
        <v>10</v>
      </c>
      <c r="G20" s="118"/>
      <c r="H20" s="118"/>
    </row>
    <row r="21" spans="1:8" x14ac:dyDescent="0.25">
      <c r="A21" s="58" t="s">
        <v>8</v>
      </c>
      <c r="C21" s="52" t="s">
        <v>64</v>
      </c>
      <c r="D21" s="118">
        <v>16</v>
      </c>
      <c r="E21" s="118">
        <v>30</v>
      </c>
      <c r="F21" s="118">
        <v>10</v>
      </c>
      <c r="G21" s="118"/>
      <c r="H21" s="118"/>
    </row>
    <row r="22" spans="1:8" x14ac:dyDescent="0.25">
      <c r="A22" s="58" t="s">
        <v>9</v>
      </c>
      <c r="C22" s="52" t="s">
        <v>65</v>
      </c>
      <c r="D22" s="118">
        <v>27</v>
      </c>
      <c r="E22" s="118">
        <v>30</v>
      </c>
      <c r="F22" s="118">
        <v>10</v>
      </c>
      <c r="G22" s="118"/>
      <c r="H22" s="118"/>
    </row>
    <row r="23" spans="1:8" x14ac:dyDescent="0.25">
      <c r="A23" s="58" t="s">
        <v>10</v>
      </c>
      <c r="C23" s="52" t="s">
        <v>70</v>
      </c>
      <c r="D23" s="118"/>
      <c r="E23" s="118"/>
      <c r="F23" s="118">
        <v>10</v>
      </c>
      <c r="G23" s="118">
        <v>0</v>
      </c>
      <c r="H23" s="118">
        <v>0</v>
      </c>
    </row>
    <row r="24" spans="1:8" x14ac:dyDescent="0.25">
      <c r="A24" s="58" t="s">
        <v>11</v>
      </c>
    </row>
    <row r="25" spans="1:8" x14ac:dyDescent="0.25">
      <c r="A25" s="58" t="s">
        <v>12</v>
      </c>
    </row>
    <row r="26" spans="1:8" x14ac:dyDescent="0.25">
      <c r="A26" s="58" t="s">
        <v>13</v>
      </c>
    </row>
    <row r="27" spans="1:8" x14ac:dyDescent="0.25">
      <c r="A27" s="205"/>
    </row>
    <row r="28" spans="1:8" x14ac:dyDescent="0.25">
      <c r="A28" s="206"/>
    </row>
    <row r="29" spans="1:8" x14ac:dyDescent="0.25">
      <c r="A29" s="67" t="s">
        <v>80</v>
      </c>
      <c r="C29" s="196" t="s">
        <v>134</v>
      </c>
      <c r="D29" s="196"/>
    </row>
    <row r="30" spans="1:8" x14ac:dyDescent="0.25">
      <c r="A30" s="58" t="s">
        <v>74</v>
      </c>
      <c r="C30" s="197" t="s">
        <v>135</v>
      </c>
      <c r="D30" s="197"/>
    </row>
    <row r="31" spans="1:8" x14ac:dyDescent="0.25">
      <c r="A31" s="58" t="s">
        <v>75</v>
      </c>
      <c r="C31" s="197" t="s">
        <v>136</v>
      </c>
      <c r="D31" s="197"/>
    </row>
    <row r="32" spans="1:8" x14ac:dyDescent="0.25">
      <c r="A32" s="205"/>
    </row>
    <row r="33" spans="1:2" x14ac:dyDescent="0.25">
      <c r="A33" s="206"/>
    </row>
    <row r="34" spans="1:2" x14ac:dyDescent="0.25">
      <c r="A34" s="67" t="s">
        <v>81</v>
      </c>
      <c r="B34" s="59"/>
    </row>
    <row r="35" spans="1:2" x14ac:dyDescent="0.25">
      <c r="A35" s="63" t="s">
        <v>33</v>
      </c>
      <c r="B35" s="60"/>
    </row>
    <row r="36" spans="1:2" x14ac:dyDescent="0.25">
      <c r="A36" s="64" t="s">
        <v>41</v>
      </c>
      <c r="B36" s="61"/>
    </row>
    <row r="37" spans="1:2" x14ac:dyDescent="0.25">
      <c r="A37" s="64" t="s">
        <v>42</v>
      </c>
      <c r="B37" s="61"/>
    </row>
    <row r="38" spans="1:2" x14ac:dyDescent="0.25">
      <c r="A38" s="64" t="s">
        <v>34</v>
      </c>
      <c r="B38" s="61"/>
    </row>
    <row r="39" spans="1:2" x14ac:dyDescent="0.25">
      <c r="A39" s="64" t="s">
        <v>35</v>
      </c>
      <c r="B39" s="61"/>
    </row>
    <row r="40" spans="1:2" x14ac:dyDescent="0.25">
      <c r="A40" s="64" t="s">
        <v>36</v>
      </c>
      <c r="B40" s="61"/>
    </row>
    <row r="41" spans="1:2" x14ac:dyDescent="0.25">
      <c r="A41" s="64" t="s">
        <v>37</v>
      </c>
      <c r="B41" s="61"/>
    </row>
    <row r="42" spans="1:2" x14ac:dyDescent="0.25">
      <c r="A42" s="64" t="s">
        <v>43</v>
      </c>
      <c r="B42" s="61"/>
    </row>
    <row r="43" spans="1:2" x14ac:dyDescent="0.25">
      <c r="A43" s="64" t="s">
        <v>44</v>
      </c>
      <c r="B43" s="61"/>
    </row>
    <row r="44" spans="1:2" x14ac:dyDescent="0.25">
      <c r="A44" s="205"/>
      <c r="B44" s="34"/>
    </row>
    <row r="45" spans="1:2" x14ac:dyDescent="0.25">
      <c r="A45" s="206"/>
      <c r="B45" s="34"/>
    </row>
    <row r="46" spans="1:2" s="57" customFormat="1" x14ac:dyDescent="0.25">
      <c r="A46" s="67" t="s">
        <v>32</v>
      </c>
      <c r="B46" s="62"/>
    </row>
    <row r="47" spans="1:2" x14ac:dyDescent="0.25">
      <c r="A47" s="58" t="s">
        <v>45</v>
      </c>
      <c r="B47" s="34"/>
    </row>
    <row r="48" spans="1:2" x14ac:dyDescent="0.25">
      <c r="A48" s="58" t="s">
        <v>40</v>
      </c>
      <c r="B48" s="34"/>
    </row>
    <row r="49" spans="1:5" x14ac:dyDescent="0.25">
      <c r="A49" s="58" t="s">
        <v>31</v>
      </c>
      <c r="B49" s="34"/>
    </row>
    <row r="52" spans="1:5" s="57" customFormat="1" x14ac:dyDescent="0.25">
      <c r="A52" s="67" t="s">
        <v>82</v>
      </c>
    </row>
    <row r="53" spans="1:5" x14ac:dyDescent="0.25">
      <c r="A53" s="58" t="s">
        <v>30</v>
      </c>
    </row>
    <row r="54" spans="1:5" x14ac:dyDescent="0.25">
      <c r="A54" s="58" t="s">
        <v>29</v>
      </c>
    </row>
    <row r="55" spans="1:5" x14ac:dyDescent="0.25">
      <c r="A55" s="58" t="s">
        <v>17</v>
      </c>
    </row>
    <row r="59" spans="1:5" s="44" customFormat="1" x14ac:dyDescent="0.25">
      <c r="E59" s="46"/>
    </row>
    <row r="60" spans="1:5" x14ac:dyDescent="0.25">
      <c r="E60" s="45"/>
    </row>
    <row r="61" spans="1:5" x14ac:dyDescent="0.25">
      <c r="E61" s="1"/>
    </row>
    <row r="62" spans="1:5" x14ac:dyDescent="0.25">
      <c r="E62" s="1"/>
    </row>
    <row r="63" spans="1:5" x14ac:dyDescent="0.25">
      <c r="E63" s="1"/>
    </row>
    <row r="64" spans="1: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sheetData>
  <sheetProtection selectLockedCells="1"/>
  <mergeCells count="16">
    <mergeCell ref="A17:A18"/>
    <mergeCell ref="A27:A28"/>
    <mergeCell ref="A32:A33"/>
    <mergeCell ref="A44:A45"/>
    <mergeCell ref="A4:A5"/>
    <mergeCell ref="A10:A11"/>
    <mergeCell ref="C29:D29"/>
    <mergeCell ref="C30:D30"/>
    <mergeCell ref="C31:D31"/>
    <mergeCell ref="C1:H1"/>
    <mergeCell ref="C2:C3"/>
    <mergeCell ref="D2:D3"/>
    <mergeCell ref="E2:E3"/>
    <mergeCell ref="F2:F3"/>
    <mergeCell ref="G2:G3"/>
    <mergeCell ref="H2:H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68" t="str">
        <f>IF(Grunddaten!C3&lt;=0," ",Grunddaten!C3)</f>
        <v xml:space="preserve"> </v>
      </c>
      <c r="C3" s="169"/>
      <c r="D3" s="8" t="s">
        <v>18</v>
      </c>
      <c r="E3" s="107">
        <f>IF(Grunddaten!F3&lt;=0," ",Grunddaten!F3)</f>
        <v>2018</v>
      </c>
      <c r="F3" s="4" t="s">
        <v>23</v>
      </c>
      <c r="G3" s="35"/>
    </row>
    <row r="4" spans="1:7" ht="15" customHeight="1" thickBot="1" x14ac:dyDescent="0.3">
      <c r="A4" s="5"/>
      <c r="B4" s="170" t="str">
        <f>IF(Grunddaten!C4&lt;=0," ",Grunddaten!C4)</f>
        <v xml:space="preserve"> </v>
      </c>
      <c r="C4" s="171"/>
      <c r="D4" s="6"/>
      <c r="E4" s="7"/>
      <c r="F4" s="4" t="s">
        <v>24</v>
      </c>
      <c r="G4" s="35"/>
    </row>
    <row r="5" spans="1:7" ht="15" customHeight="1" thickBot="1" x14ac:dyDescent="0.3">
      <c r="A5" s="5"/>
      <c r="B5" s="172" t="str">
        <f>IF(Grunddaten!C5&lt;=0," ",Grunddaten!C5)</f>
        <v xml:space="preserve"> </v>
      </c>
      <c r="C5" s="173"/>
      <c r="D5" s="8" t="s">
        <v>25</v>
      </c>
      <c r="E5" s="107" t="str">
        <f>IF(Grunddaten!C11&lt;=0," ",Grunddaten!C11)</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36:B37"/>
    <mergeCell ref="D33:E34"/>
    <mergeCell ref="D13:E13"/>
    <mergeCell ref="F27:F28"/>
    <mergeCell ref="A42:D42"/>
    <mergeCell ref="F30:F31"/>
    <mergeCell ref="F36:F37"/>
    <mergeCell ref="A39:C40"/>
    <mergeCell ref="D39:E40"/>
    <mergeCell ref="F39:F40"/>
    <mergeCell ref="C33:C34"/>
    <mergeCell ref="A33:B34"/>
    <mergeCell ref="C30:C31"/>
    <mergeCell ref="A15:C16"/>
    <mergeCell ref="C27:C28"/>
    <mergeCell ref="A27:B31"/>
    <mergeCell ref="D43:E43"/>
    <mergeCell ref="F15:F16"/>
    <mergeCell ref="F24:F25"/>
    <mergeCell ref="F18:F19"/>
    <mergeCell ref="F21:F22"/>
    <mergeCell ref="F33:F34"/>
    <mergeCell ref="D36:E37"/>
    <mergeCell ref="D30:E31"/>
    <mergeCell ref="D15:E16"/>
    <mergeCell ref="D27:E28"/>
    <mergeCell ref="A1:E2"/>
    <mergeCell ref="A13:C13"/>
    <mergeCell ref="B6:C6"/>
    <mergeCell ref="B3:C3"/>
    <mergeCell ref="B4:C4"/>
    <mergeCell ref="B5:C5"/>
    <mergeCell ref="A18:C19"/>
    <mergeCell ref="A10:C11"/>
    <mergeCell ref="D10:E11"/>
    <mergeCell ref="A24:C25"/>
    <mergeCell ref="D24:E25"/>
    <mergeCell ref="D18:E19"/>
    <mergeCell ref="A21:B22"/>
    <mergeCell ref="C21:C22"/>
    <mergeCell ref="D21:E22"/>
  </mergeCells>
  <dataValidations count="6">
    <dataValidation type="list" allowBlank="1" showInputMessage="1" showErrorMessage="1" sqref="D18">
      <formula1>Rebenwachstum</formula1>
    </dataValidation>
    <dataValidation type="list" allowBlank="1" showInputMessage="1" showErrorMessage="1" sqref="D30">
      <formula1>DauerbegrünungohneLeguminosen</formula1>
    </dataValidation>
    <dataValidation type="list" allowBlank="1" showInputMessage="1" showErrorMessage="1" sqref="D27">
      <formula1>Gassenanzahl</formula1>
    </dataValidation>
    <dataValidation type="list" allowBlank="1" showInputMessage="1" showErrorMessage="1" sqref="D39:E40">
      <formula1>Abdeckung</formula1>
    </dataValidation>
    <dataValidation type="list" allowBlank="1" showInputMessage="1" showErrorMessage="1" sqref="D36:E37">
      <formula1>Begrünung_Sommer</formula1>
    </dataValidation>
    <dataValidation type="list" allowBlank="1" showInputMessage="1" showErrorMessage="1" sqref="D33:E34">
      <formula1>Leguminosen_Bearbeitung</formula1>
    </dataValidation>
  </dataValidations>
  <hyperlinks>
    <hyperlink ref="D8" location="Grunddaten!C11" display="wechsel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68" t="str">
        <f>IF(Grunddaten!C3&lt;=0," ",Grunddaten!C3)</f>
        <v xml:space="preserve"> </v>
      </c>
      <c r="C3" s="169"/>
      <c r="D3" s="8" t="s">
        <v>18</v>
      </c>
      <c r="E3" s="107">
        <f>IF(Grunddaten!F3&lt;=0," ",Grunddaten!F3)</f>
        <v>2018</v>
      </c>
      <c r="F3" s="4" t="s">
        <v>23</v>
      </c>
      <c r="G3" s="35"/>
    </row>
    <row r="4" spans="1:7" ht="15" customHeight="1" thickBot="1" x14ac:dyDescent="0.3">
      <c r="A4" s="5"/>
      <c r="B4" s="170" t="str">
        <f>IF(Grunddaten!C4&lt;=0," ",Grunddaten!C4)</f>
        <v xml:space="preserve"> </v>
      </c>
      <c r="C4" s="171"/>
      <c r="D4" s="6"/>
      <c r="E4" s="7"/>
      <c r="F4" s="4" t="s">
        <v>24</v>
      </c>
      <c r="G4" s="35"/>
    </row>
    <row r="5" spans="1:7" ht="15" customHeight="1" thickBot="1" x14ac:dyDescent="0.3">
      <c r="A5" s="5"/>
      <c r="B5" s="172" t="str">
        <f>IF(Grunddaten!C5&lt;=0," ",Grunddaten!C5)</f>
        <v xml:space="preserve"> </v>
      </c>
      <c r="C5" s="173"/>
      <c r="D5" s="8" t="s">
        <v>25</v>
      </c>
      <c r="E5" s="107" t="str">
        <f>IF(Grunddaten!C13&lt;=0," ",Grunddaten!C13)</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tr">
        <f>'Bew.-Einh. 1'!$D$8</f>
        <v>wechseln zu Grunddaten</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3" display="Grunddaten!C13"/>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68" t="str">
        <f>IF(Grunddaten!C3&lt;=0," ",Grunddaten!C3)</f>
        <v xml:space="preserve"> </v>
      </c>
      <c r="C3" s="169"/>
      <c r="D3" s="8" t="s">
        <v>18</v>
      </c>
      <c r="E3" s="107">
        <f>IF(Grunddaten!F3&lt;=0," ",Grunddaten!F3)</f>
        <v>2018</v>
      </c>
      <c r="F3" s="4" t="s">
        <v>23</v>
      </c>
      <c r="G3" s="35"/>
    </row>
    <row r="4" spans="1:7" ht="15" customHeight="1" thickBot="1" x14ac:dyDescent="0.3">
      <c r="A4" s="5"/>
      <c r="B4" s="170" t="str">
        <f>IF(Grunddaten!C4&lt;=0," ",Grunddaten!C4)</f>
        <v xml:space="preserve"> </v>
      </c>
      <c r="C4" s="171"/>
      <c r="D4" s="6"/>
      <c r="E4" s="7"/>
      <c r="F4" s="4" t="s">
        <v>24</v>
      </c>
      <c r="G4" s="35"/>
    </row>
    <row r="5" spans="1:7" ht="15" customHeight="1" thickBot="1" x14ac:dyDescent="0.3">
      <c r="A5" s="5"/>
      <c r="B5" s="172" t="str">
        <f>IF(Grunddaten!C5&lt;=0," ",Grunddaten!C5)</f>
        <v xml:space="preserve"> </v>
      </c>
      <c r="C5" s="173"/>
      <c r="D5" s="8" t="s">
        <v>25</v>
      </c>
      <c r="E5" s="107" t="str">
        <f>IF(Grunddaten!C15&lt;=0," ",Grunddaten!C15)</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5"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IF(Grunddaten!C17&lt;=0," ",Grunddaten!C17)</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18" display="Grunddaten!C18"/>
    <hyperlink ref="D8" location="Grunddaten!C17"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68" t="str">
        <f>IF(Grunddaten!C3&lt;=0," ",Grunddaten!C3)</f>
        <v xml:space="preserve"> </v>
      </c>
      <c r="C3" s="169"/>
      <c r="D3" s="8" t="s">
        <v>18</v>
      </c>
      <c r="E3" s="107">
        <f>IF(Grunddaten!F3&lt;=0," ",Grunddaten!F3)</f>
        <v>2018</v>
      </c>
      <c r="F3" s="4" t="s">
        <v>23</v>
      </c>
      <c r="G3" s="35"/>
    </row>
    <row r="4" spans="1:7" ht="15" customHeight="1" thickBot="1" x14ac:dyDescent="0.3">
      <c r="A4" s="5"/>
      <c r="B4" s="170" t="str">
        <f>IF(Grunddaten!C4&lt;=0," ",Grunddaten!C4)</f>
        <v xml:space="preserve"> </v>
      </c>
      <c r="C4" s="171"/>
      <c r="D4" s="6"/>
      <c r="E4" s="7"/>
      <c r="F4" s="4" t="s">
        <v>24</v>
      </c>
      <c r="G4" s="35"/>
    </row>
    <row r="5" spans="1:7" ht="15" customHeight="1" thickBot="1" x14ac:dyDescent="0.3">
      <c r="A5" s="5"/>
      <c r="B5" s="172" t="str">
        <f>IF(Grunddaten!C5&lt;=0," ",Grunddaten!C5)</f>
        <v xml:space="preserve"> </v>
      </c>
      <c r="C5" s="173"/>
      <c r="D5" s="8" t="s">
        <v>25</v>
      </c>
      <c r="E5" s="107" t="str">
        <f>IF(Grunddaten!C19&lt;=0," ",Grunddaten!C19)</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D8" location="Grunddaten!C19"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IF(Grunddaten!C21&lt;=0," ",Grunddaten!C21)</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22" display="Grunddaten!C22"/>
    <hyperlink ref="D8" location="Grunddaten!C21"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B3:D3 D10:E11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D10" sqref="D10:E11"/>
    </sheetView>
  </sheetViews>
  <sheetFormatPr baseColWidth="10" defaultRowHeight="15" x14ac:dyDescent="0.25"/>
  <cols>
    <col min="1" max="1" width="8" style="77" customWidth="1"/>
    <col min="2" max="2" width="21.85546875" style="77" customWidth="1"/>
    <col min="3" max="3" width="23.85546875" style="77" customWidth="1"/>
    <col min="4" max="4" width="20.42578125" style="77" customWidth="1"/>
    <col min="5" max="5" width="31.42578125" style="77" customWidth="1"/>
    <col min="6" max="6" width="35.85546875" style="86" customWidth="1"/>
    <col min="7" max="7" width="0.7109375" style="100" customWidth="1"/>
    <col min="8" max="16384" width="11.42578125" style="77"/>
  </cols>
  <sheetData>
    <row r="1" spans="1:7" s="94" customFormat="1" ht="15" customHeight="1" x14ac:dyDescent="0.3">
      <c r="A1" s="132" t="s">
        <v>139</v>
      </c>
      <c r="B1" s="133"/>
      <c r="C1" s="133"/>
      <c r="D1" s="133"/>
      <c r="E1" s="133"/>
      <c r="F1" s="3" t="s">
        <v>21</v>
      </c>
      <c r="G1" s="35"/>
    </row>
    <row r="2" spans="1:7" s="94" customFormat="1" ht="15" customHeight="1" thickBot="1" x14ac:dyDescent="0.35">
      <c r="A2" s="134"/>
      <c r="B2" s="135"/>
      <c r="C2" s="135"/>
      <c r="D2" s="135"/>
      <c r="E2" s="135"/>
      <c r="F2" s="4" t="s">
        <v>22</v>
      </c>
      <c r="G2" s="35"/>
    </row>
    <row r="3" spans="1:7" ht="15" customHeight="1" thickBot="1" x14ac:dyDescent="0.3">
      <c r="A3" s="5" t="s">
        <v>19</v>
      </c>
      <c r="B3" s="192" t="str">
        <f>IF(Grunddaten!C3&lt;=0," ",Grunddaten!C3)</f>
        <v xml:space="preserve"> </v>
      </c>
      <c r="C3" s="193"/>
      <c r="D3" s="8" t="s">
        <v>18</v>
      </c>
      <c r="E3" s="102">
        <f>IF(Grunddaten!F3&lt;=0," ",Grunddaten!F3)</f>
        <v>2018</v>
      </c>
      <c r="F3" s="4" t="s">
        <v>23</v>
      </c>
      <c r="G3" s="35"/>
    </row>
    <row r="4" spans="1:7" ht="15" customHeight="1" thickBot="1" x14ac:dyDescent="0.3">
      <c r="A4" s="5"/>
      <c r="B4" s="194" t="str">
        <f>IF(Grunddaten!C4&lt;=0," ",Grunddaten!C4)</f>
        <v xml:space="preserve"> </v>
      </c>
      <c r="C4" s="195"/>
      <c r="D4" s="6"/>
      <c r="E4" s="7"/>
      <c r="F4" s="4" t="s">
        <v>24</v>
      </c>
      <c r="G4" s="35"/>
    </row>
    <row r="5" spans="1:7" ht="15" customHeight="1" thickBot="1" x14ac:dyDescent="0.3">
      <c r="A5" s="5"/>
      <c r="B5" s="190" t="str">
        <f>IF(Grunddaten!C5&lt;=0," ",Grunddaten!C5)</f>
        <v xml:space="preserve"> </v>
      </c>
      <c r="C5" s="191"/>
      <c r="D5" s="8" t="s">
        <v>25</v>
      </c>
      <c r="E5" s="103" t="str">
        <f>IF(Grunddaten!C23&lt;=0," ",Grunddaten!C23)</f>
        <v xml:space="preserve"> </v>
      </c>
      <c r="F5" s="4"/>
      <c r="G5" s="35"/>
    </row>
    <row r="6" spans="1:7" ht="3.95" customHeight="1" thickBot="1" x14ac:dyDescent="0.3">
      <c r="A6" s="9"/>
      <c r="B6" s="167"/>
      <c r="C6" s="167"/>
      <c r="D6" s="10"/>
      <c r="E6" s="11"/>
      <c r="F6" s="12"/>
      <c r="G6" s="42"/>
    </row>
    <row r="7" spans="1:7" ht="6" customHeight="1" x14ac:dyDescent="0.25">
      <c r="A7" s="13"/>
      <c r="B7" s="14"/>
      <c r="C7" s="15"/>
      <c r="D7" s="16"/>
      <c r="E7" s="16"/>
      <c r="F7" s="17"/>
      <c r="G7" s="36"/>
    </row>
    <row r="8" spans="1:7" ht="14.1" customHeight="1" x14ac:dyDescent="0.25">
      <c r="A8" s="47"/>
      <c r="B8" s="48"/>
      <c r="C8" s="15"/>
      <c r="D8" s="93" t="s">
        <v>109</v>
      </c>
      <c r="E8" s="82"/>
      <c r="F8" s="18" t="s">
        <v>26</v>
      </c>
      <c r="G8" s="37"/>
    </row>
    <row r="9" spans="1:7" ht="3.95" customHeight="1" thickBot="1" x14ac:dyDescent="0.3">
      <c r="A9" s="47"/>
      <c r="B9" s="48"/>
      <c r="C9" s="15"/>
      <c r="D9" s="123"/>
      <c r="E9" s="82"/>
      <c r="F9" s="18"/>
      <c r="G9" s="37"/>
    </row>
    <row r="10" spans="1:7" ht="14.1" customHeight="1" x14ac:dyDescent="0.25">
      <c r="A10" s="150" t="s">
        <v>137</v>
      </c>
      <c r="B10" s="151"/>
      <c r="C10" s="151"/>
      <c r="D10" s="152" t="s">
        <v>135</v>
      </c>
      <c r="E10" s="153"/>
      <c r="F10" s="18"/>
      <c r="G10" s="37"/>
    </row>
    <row r="11" spans="1:7" ht="14.1" customHeight="1" thickBot="1" x14ac:dyDescent="0.3">
      <c r="A11" s="150"/>
      <c r="B11" s="151"/>
      <c r="C11" s="151"/>
      <c r="D11" s="154"/>
      <c r="E11" s="155"/>
      <c r="F11" s="18"/>
      <c r="G11" s="37"/>
    </row>
    <row r="12" spans="1:7" ht="3.95" customHeight="1" x14ac:dyDescent="0.25">
      <c r="A12" s="19"/>
      <c r="B12" s="15"/>
      <c r="C12" s="15"/>
      <c r="D12" s="50"/>
      <c r="E12" s="50"/>
      <c r="F12" s="17"/>
      <c r="G12" s="36"/>
    </row>
    <row r="13" spans="1:7" x14ac:dyDescent="0.25">
      <c r="A13" s="165" t="s">
        <v>0</v>
      </c>
      <c r="B13" s="166"/>
      <c r="C13" s="166"/>
      <c r="D13" s="185"/>
      <c r="E13" s="185"/>
      <c r="F13" s="27">
        <v>40</v>
      </c>
      <c r="G13" s="38"/>
    </row>
    <row r="14" spans="1:7" ht="3.95" customHeight="1" thickBot="1" x14ac:dyDescent="0.3">
      <c r="A14" s="95"/>
      <c r="B14" s="96"/>
      <c r="C14" s="15"/>
      <c r="D14" s="15"/>
      <c r="E14" s="15"/>
      <c r="F14" s="17"/>
      <c r="G14" s="36"/>
    </row>
    <row r="15" spans="1:7" ht="15" customHeight="1" x14ac:dyDescent="0.25">
      <c r="A15" s="156" t="s">
        <v>20</v>
      </c>
      <c r="B15" s="157"/>
      <c r="C15" s="157"/>
      <c r="D15" s="162">
        <v>5</v>
      </c>
      <c r="E15" s="163"/>
      <c r="F15" s="176">
        <f>IF(D15&lt;0,"Ungültiger Wert",IF(D15=0,"&lt;-- Traubenertrag eintragen",IF(D15&gt;14,10,0)))</f>
        <v>0</v>
      </c>
      <c r="G15" s="36"/>
    </row>
    <row r="16" spans="1:7" ht="15" customHeight="1" thickBot="1" x14ac:dyDescent="0.3">
      <c r="A16" s="156"/>
      <c r="B16" s="157"/>
      <c r="C16" s="157"/>
      <c r="D16" s="160"/>
      <c r="E16" s="161"/>
      <c r="F16" s="176"/>
      <c r="G16" s="36"/>
    </row>
    <row r="17" spans="1:7" ht="3.95" customHeight="1" thickBot="1" x14ac:dyDescent="0.3">
      <c r="A17" s="19"/>
      <c r="B17" s="15"/>
      <c r="C17" s="15"/>
      <c r="D17" s="15"/>
      <c r="E17" s="15"/>
      <c r="F17" s="17"/>
      <c r="G17" s="36"/>
    </row>
    <row r="18" spans="1:7" ht="15" customHeight="1" x14ac:dyDescent="0.25">
      <c r="A18" s="150" t="s">
        <v>1</v>
      </c>
      <c r="B18" s="151"/>
      <c r="C18" s="151"/>
      <c r="D18" s="162" t="s">
        <v>3</v>
      </c>
      <c r="E18" s="163"/>
      <c r="F18" s="177">
        <f>IF(D18=Dropdown!A7,-30,(IF(D18=Dropdown!A8,0,(IF(D18=Dropdown!A9,30,"&lt;-- Auswahl treffen")))))</f>
        <v>0</v>
      </c>
      <c r="G18" s="39"/>
    </row>
    <row r="19" spans="1:7" ht="15" customHeight="1" thickBot="1" x14ac:dyDescent="0.3">
      <c r="A19" s="150"/>
      <c r="B19" s="151"/>
      <c r="C19" s="151"/>
      <c r="D19" s="160"/>
      <c r="E19" s="161"/>
      <c r="F19" s="177"/>
      <c r="G19" s="39"/>
    </row>
    <row r="20" spans="1:7" ht="3.95" customHeight="1" thickBot="1" x14ac:dyDescent="0.3">
      <c r="A20" s="19"/>
      <c r="B20" s="15"/>
      <c r="C20" s="15"/>
      <c r="D20" s="15"/>
      <c r="E20" s="15"/>
      <c r="F20" s="17"/>
      <c r="G20" s="36"/>
    </row>
    <row r="21" spans="1:7" ht="15" customHeight="1" x14ac:dyDescent="0.25">
      <c r="A21" s="150" t="s">
        <v>73</v>
      </c>
      <c r="B21" s="151"/>
      <c r="C21" s="164"/>
      <c r="D21" s="162" t="s">
        <v>6</v>
      </c>
      <c r="E21" s="163"/>
      <c r="F21" s="178" t="str">
        <f>IF(D21=Dropdown!A13," ",(IF(D21=Dropdown!A14," ",(IF(D21=Dropdown!A15," ",(IF(D21=Dropdown!A16," ","&lt;-- Auswahl treffen")))))))</f>
        <v xml:space="preserve"> </v>
      </c>
      <c r="G21" s="39"/>
    </row>
    <row r="22" spans="1:7" ht="15" customHeight="1" x14ac:dyDescent="0.25">
      <c r="A22" s="150"/>
      <c r="B22" s="151"/>
      <c r="C22" s="164"/>
      <c r="D22" s="158"/>
      <c r="E22" s="159"/>
      <c r="F22" s="178"/>
      <c r="G22" s="39"/>
    </row>
    <row r="23" spans="1:7" ht="3.95" customHeight="1" x14ac:dyDescent="0.25">
      <c r="A23" s="19"/>
      <c r="B23" s="15"/>
      <c r="C23" s="15"/>
      <c r="D23" s="31"/>
      <c r="E23" s="32"/>
      <c r="F23" s="17"/>
      <c r="G23" s="36"/>
    </row>
    <row r="24" spans="1:7" ht="15" customHeight="1" x14ac:dyDescent="0.25">
      <c r="A24" s="156" t="s">
        <v>7</v>
      </c>
      <c r="B24" s="157"/>
      <c r="C24" s="157"/>
      <c r="D24" s="158">
        <v>2.5</v>
      </c>
      <c r="E24" s="159"/>
      <c r="F24" s="177">
        <f>IF(D24&lt;0,"Ungültiger Wert",(IF(D21=Dropdown!A13,(IF(D24=0,"&lt;-- Humus eingeben",(IF((D24&gt;0)*AND(D24&lt;1.5),20,(IF((D24&gt;=1.5)*AND(D24&lt;=2.5),0,-40)))))),(IF(D21=Dropdown!A14,(IF(D24&lt;=0,"&lt;-- Humus eingeben",(IF((D24&gt;0)*AND(D24&lt;1.8),20,(IF((D24&gt;=1.8)*AND(D24&lt;=3),0,-40)))))),(IF(D21=Dropdown!A15,(IF(D24&lt;=0,"&lt;-- Humus eingeben",(IF((D24&gt;0)*AND(D24&lt;4),0,-40)))),(IF(D21=Dropdown!A16,(IF(D24&lt;=0,"Humus eingeben",(IF((D24&gt;0)*AND(D24&lt;7),0,-40)))),"Auswahl Bodenart treffen")))))))))</f>
        <v>0</v>
      </c>
      <c r="G24" s="39"/>
    </row>
    <row r="25" spans="1:7" ht="15" customHeight="1" thickBot="1" x14ac:dyDescent="0.3">
      <c r="A25" s="156"/>
      <c r="B25" s="157"/>
      <c r="C25" s="157"/>
      <c r="D25" s="160"/>
      <c r="E25" s="161"/>
      <c r="F25" s="177"/>
      <c r="G25" s="39"/>
    </row>
    <row r="26" spans="1:7" ht="3.95" customHeight="1" thickBot="1" x14ac:dyDescent="0.3">
      <c r="A26" s="19"/>
      <c r="B26" s="15"/>
      <c r="C26" s="15"/>
      <c r="D26" s="15"/>
      <c r="E26" s="15"/>
      <c r="F26" s="17"/>
      <c r="G26" s="36"/>
    </row>
    <row r="27" spans="1:7" ht="15" customHeight="1" x14ac:dyDescent="0.25">
      <c r="A27" s="179" t="s">
        <v>76</v>
      </c>
      <c r="B27" s="180"/>
      <c r="C27" s="188"/>
      <c r="D27" s="162" t="s">
        <v>74</v>
      </c>
      <c r="E27" s="163"/>
      <c r="F27" s="178" t="str">
        <f>IF(D27&lt;=0,"&lt;-- Auswahl treffen"," ")</f>
        <v xml:space="preserve"> </v>
      </c>
      <c r="G27" s="39"/>
    </row>
    <row r="28" spans="1:7" ht="15" customHeight="1" x14ac:dyDescent="0.25">
      <c r="A28" s="179"/>
      <c r="B28" s="180"/>
      <c r="C28" s="188"/>
      <c r="D28" s="158"/>
      <c r="E28" s="159"/>
      <c r="F28" s="178"/>
      <c r="G28" s="39"/>
    </row>
    <row r="29" spans="1:7" ht="3.95" customHeight="1" x14ac:dyDescent="0.25">
      <c r="A29" s="179"/>
      <c r="B29" s="180"/>
      <c r="C29" s="15"/>
      <c r="D29" s="31"/>
      <c r="E29" s="32"/>
      <c r="F29" s="17"/>
      <c r="G29" s="36"/>
    </row>
    <row r="30" spans="1:7" ht="15" customHeight="1" x14ac:dyDescent="0.25">
      <c r="A30" s="179"/>
      <c r="B30" s="180"/>
      <c r="C30" s="189"/>
      <c r="D30" s="158" t="s">
        <v>14</v>
      </c>
      <c r="E30" s="159"/>
      <c r="F30" s="177">
        <f>IF(D27=0,"Beide Felder Begrünung ausfüllen",((IF(D27=Dropdown!A31,(IF(D30&lt;=0,"&lt;-- Auswahl treffen",(IF(D30=Dropdown!A20,0,(IF(D30=Dropdown!A21,20,IF(D30=Dropdown!A22,0,IF(D30=Dropdown!A23,0,IF(D30=Dropdown!A24,-15,IF(D30=Dropdown!A25,-20,-40)))))))))),(IF(D30&lt;=0,"&lt;-- Auswahl treffen",(IF(D30=Dropdown!A20,0,(IF(D30=Dropdown!A21,40,IF(D30=Dropdown!A22,0,IF(D30=Dropdown!A23,0,IF(D30=Dropdown!A24,-30,IF(D30=Dropdown!A25,-40,-80))))))))))))))</f>
        <v>0</v>
      </c>
      <c r="G30" s="39"/>
    </row>
    <row r="31" spans="1:7" ht="15" customHeight="1" thickBot="1" x14ac:dyDescent="0.3">
      <c r="A31" s="179"/>
      <c r="B31" s="180"/>
      <c r="C31" s="189"/>
      <c r="D31" s="160"/>
      <c r="E31" s="161"/>
      <c r="F31" s="177"/>
      <c r="G31" s="39"/>
    </row>
    <row r="32" spans="1:7" ht="3.95" customHeight="1" thickBot="1" x14ac:dyDescent="0.3">
      <c r="A32" s="20"/>
      <c r="B32" s="21"/>
      <c r="C32" s="15"/>
      <c r="D32" s="15"/>
      <c r="E32" s="15"/>
      <c r="F32" s="17"/>
      <c r="G32" s="36"/>
    </row>
    <row r="33" spans="1:7" ht="15" customHeight="1" x14ac:dyDescent="0.25">
      <c r="A33" s="179" t="s">
        <v>15</v>
      </c>
      <c r="B33" s="180"/>
      <c r="C33" s="188"/>
      <c r="D33" s="181" t="s">
        <v>33</v>
      </c>
      <c r="E33" s="182"/>
      <c r="F33" s="177">
        <f>IF(D33&lt;=0,"&lt;-- Auswahl treffen",(IF(D33=Dropdown!A35,0,(IF(D33=Dropdown!A36,-20,(IF(D33=Dropdown!A37,-10,(IF(D33=Dropdown!A38,-50,(IF(D33=Dropdown!A39,-25,(IF(D33=Dropdown!A40,-100,(IF(D33=Dropdown!A41,-50,(IF(D33=Dropdown!A42,-35,-60)))))))))))))))))</f>
        <v>0</v>
      </c>
      <c r="G33" s="39"/>
    </row>
    <row r="34" spans="1:7" ht="15" customHeight="1" thickBot="1" x14ac:dyDescent="0.3">
      <c r="A34" s="179"/>
      <c r="B34" s="180"/>
      <c r="C34" s="188"/>
      <c r="D34" s="183"/>
      <c r="E34" s="184"/>
      <c r="F34" s="177"/>
      <c r="G34" s="39"/>
    </row>
    <row r="35" spans="1:7" ht="3.95" customHeight="1" thickBot="1" x14ac:dyDescent="0.3">
      <c r="A35" s="22"/>
      <c r="B35" s="23"/>
      <c r="C35" s="15"/>
      <c r="D35" s="2"/>
      <c r="E35" s="2"/>
      <c r="F35" s="17"/>
      <c r="G35" s="36"/>
    </row>
    <row r="36" spans="1:7" ht="15" customHeight="1" x14ac:dyDescent="0.25">
      <c r="A36" s="179" t="s">
        <v>32</v>
      </c>
      <c r="B36" s="180"/>
      <c r="C36" s="15"/>
      <c r="D36" s="162" t="s">
        <v>31</v>
      </c>
      <c r="E36" s="163"/>
      <c r="F36" s="177">
        <f>IF(D36&lt;=0,"&lt;-- Auswahl treffen",(IF(D36=Dropdown!A47,-20,(IF(D36=Dropdown!A48,-10,0)))))</f>
        <v>0</v>
      </c>
      <c r="G36" s="39"/>
    </row>
    <row r="37" spans="1:7" ht="15" customHeight="1" thickBot="1" x14ac:dyDescent="0.3">
      <c r="A37" s="179"/>
      <c r="B37" s="180"/>
      <c r="C37" s="15"/>
      <c r="D37" s="160"/>
      <c r="E37" s="161"/>
      <c r="F37" s="177"/>
      <c r="G37" s="39"/>
    </row>
    <row r="38" spans="1:7" ht="3.95" customHeight="1" thickBot="1" x14ac:dyDescent="0.3">
      <c r="A38" s="24"/>
      <c r="B38" s="25"/>
      <c r="C38" s="15"/>
      <c r="D38" s="69"/>
      <c r="E38" s="69"/>
      <c r="F38" s="17"/>
      <c r="G38" s="36"/>
    </row>
    <row r="39" spans="1:7" ht="19.5" customHeight="1" x14ac:dyDescent="0.25">
      <c r="A39" s="179" t="s">
        <v>16</v>
      </c>
      <c r="B39" s="180"/>
      <c r="C39" s="180"/>
      <c r="D39" s="162" t="s">
        <v>17</v>
      </c>
      <c r="E39" s="163"/>
      <c r="F39" s="177">
        <f>IF(D39&lt;=0,"&lt;-- Auswahl treffen",(IF(D39=Dropdown!A53,-20,(IF(D39=Dropdown!A54,-10,0)))))</f>
        <v>0</v>
      </c>
      <c r="G39" s="39"/>
    </row>
    <row r="40" spans="1:7" ht="11.45" customHeight="1" thickBot="1" x14ac:dyDescent="0.3">
      <c r="A40" s="179"/>
      <c r="B40" s="180"/>
      <c r="C40" s="180"/>
      <c r="D40" s="160"/>
      <c r="E40" s="161"/>
      <c r="F40" s="177"/>
      <c r="G40" s="39"/>
    </row>
    <row r="41" spans="1:7" ht="3.95" customHeight="1" x14ac:dyDescent="0.25">
      <c r="A41" s="20"/>
      <c r="B41" s="21"/>
      <c r="C41" s="15"/>
      <c r="D41" s="69"/>
      <c r="E41" s="69"/>
      <c r="F41" s="68"/>
      <c r="G41" s="39"/>
    </row>
    <row r="42" spans="1:7" ht="19.5" customHeight="1" thickBot="1" x14ac:dyDescent="0.35">
      <c r="A42" s="186" t="s">
        <v>38</v>
      </c>
      <c r="B42" s="187"/>
      <c r="C42" s="187"/>
      <c r="D42" s="187"/>
      <c r="E42" s="28"/>
      <c r="F42" s="26">
        <f>(IF(((D15&gt;0)*AND(D18&gt;0)*AND(D21&gt;0)*AND(D24&gt;0)*AND(D27&gt;0)*AND(D30&gt;0)*AND(D33&gt;0)*AND(D36&gt;0)*AND(D39&gt;0)),(IF(SUM(F13:F39)&gt;40,"Max. zulässiger Wert:  40 ",(IF(SUM(F13:F39)&lt;0,0,SUM(F13:F39))))),"Bitte alle Felder ausfüllen"))</f>
        <v>40</v>
      </c>
      <c r="G42" s="40"/>
    </row>
    <row r="43" spans="1:7" ht="24" customHeight="1" thickBot="1" x14ac:dyDescent="0.35">
      <c r="A43" s="29" t="s">
        <v>27</v>
      </c>
      <c r="B43" s="33"/>
      <c r="C43" s="16" t="s">
        <v>28</v>
      </c>
      <c r="D43" s="174"/>
      <c r="E43" s="175"/>
      <c r="F43" s="30" t="str">
        <f>(IF(D39&lt;=0,"",(IF(D36&lt;=0,"",(IF(D33&lt;=0,"",(IF(D30&lt;=0," ",(IF(D27&lt;=0,"",(IF(D24&lt;=0," ",(IF(D21&lt;=0," ",(IF(D18&lt;=0," ",(IF(D15&lt;=0," ",(IF(D10=Dropdown!C30,(IF(F42&gt;=50,"Max. 120 kg ges.-N organisch in 3 Jahren","")),(IF(F42&gt;=80,"Max. 120 kg ges.-N organisch in 3 Jahren",""))))))))))))))))))))))</f>
        <v/>
      </c>
      <c r="G43" s="41"/>
    </row>
    <row r="44" spans="1:7" ht="9.75" customHeight="1" thickBot="1" x14ac:dyDescent="0.3">
      <c r="A44" s="55"/>
      <c r="B44" s="56"/>
      <c r="C44" s="56"/>
      <c r="D44" s="53" t="s">
        <v>78</v>
      </c>
      <c r="E44" s="56"/>
      <c r="F44" s="54" t="s">
        <v>133</v>
      </c>
      <c r="G44" s="43"/>
    </row>
    <row r="45" spans="1:7" x14ac:dyDescent="0.25">
      <c r="G45" s="36"/>
    </row>
    <row r="46" spans="1:7" x14ac:dyDescent="0.25">
      <c r="A46" s="97"/>
      <c r="B46" s="98"/>
      <c r="C46" s="49"/>
      <c r="F46" s="99"/>
    </row>
    <row r="47" spans="1:7" x14ac:dyDescent="0.25">
      <c r="A47" s="49"/>
      <c r="B47" s="49"/>
      <c r="C47" s="49"/>
    </row>
    <row r="48" spans="1:7" x14ac:dyDescent="0.25">
      <c r="A48" s="101"/>
    </row>
    <row r="49" spans="1:1" x14ac:dyDescent="0.25">
      <c r="A49" s="101"/>
    </row>
    <row r="50" spans="1:1" x14ac:dyDescent="0.25">
      <c r="A50" s="101"/>
    </row>
    <row r="51" spans="1:1" x14ac:dyDescent="0.25">
      <c r="A51" s="101"/>
    </row>
    <row r="52" spans="1:1" x14ac:dyDescent="0.25">
      <c r="A52" s="101"/>
    </row>
    <row r="53" spans="1:1" x14ac:dyDescent="0.25">
      <c r="A53" s="101"/>
    </row>
    <row r="54" spans="1:1" x14ac:dyDescent="0.25">
      <c r="A54" s="101"/>
    </row>
    <row r="55" spans="1:1" x14ac:dyDescent="0.25">
      <c r="A55" s="101"/>
    </row>
    <row r="56" spans="1:1" x14ac:dyDescent="0.25">
      <c r="A56" s="101"/>
    </row>
    <row r="57" spans="1:1" x14ac:dyDescent="0.25">
      <c r="A57" s="101"/>
    </row>
    <row r="58" spans="1:1" x14ac:dyDescent="0.25">
      <c r="A58" s="101"/>
    </row>
    <row r="59" spans="1:1" x14ac:dyDescent="0.25">
      <c r="A59" s="101"/>
    </row>
    <row r="60" spans="1:1" x14ac:dyDescent="0.25">
      <c r="A60" s="101"/>
    </row>
    <row r="61" spans="1:1" x14ac:dyDescent="0.25">
      <c r="A61" s="101"/>
    </row>
    <row r="62" spans="1:1" x14ac:dyDescent="0.25">
      <c r="A62" s="101"/>
    </row>
    <row r="63" spans="1:1" x14ac:dyDescent="0.25">
      <c r="A63" s="101"/>
    </row>
    <row r="64" spans="1:1" x14ac:dyDescent="0.25">
      <c r="A64" s="101"/>
    </row>
    <row r="65" spans="1:1" x14ac:dyDescent="0.25">
      <c r="A65" s="101"/>
    </row>
    <row r="66" spans="1:1" x14ac:dyDescent="0.25">
      <c r="A66" s="101"/>
    </row>
    <row r="67" spans="1:1" x14ac:dyDescent="0.25">
      <c r="A67" s="101"/>
    </row>
    <row r="68" spans="1:1" x14ac:dyDescent="0.25">
      <c r="A68" s="101"/>
    </row>
    <row r="69" spans="1:1" x14ac:dyDescent="0.25">
      <c r="A69" s="101"/>
    </row>
    <row r="70" spans="1:1" x14ac:dyDescent="0.25">
      <c r="A70" s="101"/>
    </row>
    <row r="71" spans="1:1" x14ac:dyDescent="0.25">
      <c r="A71" s="101"/>
    </row>
    <row r="72" spans="1:1" x14ac:dyDescent="0.25">
      <c r="A72" s="101"/>
    </row>
    <row r="73" spans="1:1" x14ac:dyDescent="0.25">
      <c r="A73" s="101"/>
    </row>
    <row r="74" spans="1:1" x14ac:dyDescent="0.25">
      <c r="A74" s="101"/>
    </row>
    <row r="75" spans="1:1" x14ac:dyDescent="0.25">
      <c r="A75" s="101"/>
    </row>
    <row r="76" spans="1:1" x14ac:dyDescent="0.25">
      <c r="A76" s="101"/>
    </row>
    <row r="77" spans="1:1" x14ac:dyDescent="0.25">
      <c r="A77" s="101"/>
    </row>
    <row r="78" spans="1:1" x14ac:dyDescent="0.25">
      <c r="A78" s="101"/>
    </row>
    <row r="79" spans="1:1" x14ac:dyDescent="0.25">
      <c r="A79" s="101"/>
    </row>
    <row r="80" spans="1:1" x14ac:dyDescent="0.25">
      <c r="A80" s="101"/>
    </row>
    <row r="81" spans="1:1" x14ac:dyDescent="0.25">
      <c r="A81" s="101"/>
    </row>
  </sheetData>
  <sheetProtection password="E570" sheet="1" objects="1" scenarios="1" selectLockedCells="1"/>
  <mergeCells count="41">
    <mergeCell ref="A1:E2"/>
    <mergeCell ref="B3:C3"/>
    <mergeCell ref="B4:C4"/>
    <mergeCell ref="A13:C13"/>
    <mergeCell ref="A15:C16"/>
    <mergeCell ref="D15:E16"/>
    <mergeCell ref="F15:F16"/>
    <mergeCell ref="B5:C5"/>
    <mergeCell ref="B6:C6"/>
    <mergeCell ref="D13:E13"/>
    <mergeCell ref="A10:C11"/>
    <mergeCell ref="D10:E11"/>
    <mergeCell ref="A21:B22"/>
    <mergeCell ref="C21:C22"/>
    <mergeCell ref="D21:E22"/>
    <mergeCell ref="F21:F22"/>
    <mergeCell ref="A18:C19"/>
    <mergeCell ref="D18:E19"/>
    <mergeCell ref="F18:F19"/>
    <mergeCell ref="A33:B34"/>
    <mergeCell ref="C33:C34"/>
    <mergeCell ref="D33:E34"/>
    <mergeCell ref="F33:F34"/>
    <mergeCell ref="D24:E25"/>
    <mergeCell ref="F24:F25"/>
    <mergeCell ref="A24:C25"/>
    <mergeCell ref="A27:B31"/>
    <mergeCell ref="C27:C28"/>
    <mergeCell ref="D27:E28"/>
    <mergeCell ref="F27:F28"/>
    <mergeCell ref="C30:C31"/>
    <mergeCell ref="D30:E31"/>
    <mergeCell ref="F30:F31"/>
    <mergeCell ref="D43:E43"/>
    <mergeCell ref="A36:B37"/>
    <mergeCell ref="D36:E37"/>
    <mergeCell ref="F36:F37"/>
    <mergeCell ref="A39:C40"/>
    <mergeCell ref="D39:E40"/>
    <mergeCell ref="F39:F40"/>
    <mergeCell ref="A42:D42"/>
  </mergeCells>
  <dataValidations count="6">
    <dataValidation type="list" allowBlank="1" showInputMessage="1" showErrorMessage="1" sqref="D33:E34">
      <formula1>Leguminosen_Bearbeitung</formula1>
    </dataValidation>
    <dataValidation type="list" allowBlank="1" showInputMessage="1" showErrorMessage="1" sqref="D36:E37">
      <formula1>Begrünung_Sommer</formula1>
    </dataValidation>
    <dataValidation type="list" allowBlank="1" showInputMessage="1" showErrorMessage="1" sqref="D39:E40">
      <formula1>Abdeckung</formula1>
    </dataValidation>
    <dataValidation type="list" allowBlank="1" showInputMessage="1" showErrorMessage="1" sqref="D27">
      <formula1>Gassenanzahl</formula1>
    </dataValidation>
    <dataValidation type="list" allowBlank="1" showInputMessage="1" showErrorMessage="1" sqref="D30">
      <formula1>DauerbegrünungohneLeguminosen</formula1>
    </dataValidation>
    <dataValidation type="list" allowBlank="1" showInputMessage="1" showErrorMessage="1" sqref="D18">
      <formula1>Rebenwachstum</formula1>
    </dataValidation>
  </dataValidations>
  <hyperlinks>
    <hyperlink ref="B3:C5" location="Grunddaten!B3" display="Grunddaten!B3"/>
    <hyperlink ref="E3" location="Grunddaten!F3" display="Grunddaten!F3"/>
    <hyperlink ref="E5" location="Grunddaten!C24" display="Grunddaten!C24"/>
    <hyperlink ref="D8" location="Grunddaten!C23" display="wechseln zu Grunddaten"/>
  </hyperlinks>
  <pageMargins left="0.23622047244094491" right="0.23622047244094491" top="0.55118110236220474" bottom="0.6889763779527559"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Dropdown!$A$13:$A$16</xm:f>
          </x14:formula1>
          <xm:sqref>D21:E22</xm:sqref>
        </x14:dataValidation>
        <x14:dataValidation type="list" allowBlank="1" showInputMessage="1" showErrorMessage="1">
          <x14:formula1>
            <xm:f>Dropdown!$C$30:$C$31</xm:f>
          </x14:formula1>
          <xm:sqref>D10:E11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11</vt:i4>
      </vt:variant>
    </vt:vector>
  </HeadingPairs>
  <TitlesOfParts>
    <vt:vector size="34" baseType="lpstr">
      <vt:lpstr>Anleitung</vt:lpstr>
      <vt:lpstr>Grunddaten</vt:lpstr>
      <vt:lpstr>Bew.-Einh. 1</vt:lpstr>
      <vt:lpstr>Bew.-Einh. 2</vt:lpstr>
      <vt:lpstr>Bew.-Einh. 3</vt:lpstr>
      <vt:lpstr>Bew.-Einh. 4</vt:lpstr>
      <vt:lpstr>Bew.-Einh. 5</vt:lpstr>
      <vt:lpstr>Bew.-Einh. 6</vt:lpstr>
      <vt:lpstr>Bew.-Einh. 7</vt:lpstr>
      <vt:lpstr>Bew.-Einh. 8</vt:lpstr>
      <vt:lpstr>Bew.-Einh. 9</vt:lpstr>
      <vt:lpstr>Bew.-Einh. 10</vt:lpstr>
      <vt:lpstr>Bew.-Einh. 11</vt:lpstr>
      <vt:lpstr>Bew.-Einh. 12</vt:lpstr>
      <vt:lpstr>Bew.-Einh. 13</vt:lpstr>
      <vt:lpstr>Bew.-Einh. 14</vt:lpstr>
      <vt:lpstr>Bew.-Einh. 15</vt:lpstr>
      <vt:lpstr>Bew.-Einh. 16</vt:lpstr>
      <vt:lpstr>Bew.-Einh. 17</vt:lpstr>
      <vt:lpstr>Bew.-Einh. 18</vt:lpstr>
      <vt:lpstr>Bew.-Einh. 19</vt:lpstr>
      <vt:lpstr>Bew.-Einh. 20</vt:lpstr>
      <vt:lpstr>Dropdown</vt:lpstr>
      <vt:lpstr>Abdeckung</vt:lpstr>
      <vt:lpstr>Abdeckung_Gasse</vt:lpstr>
      <vt:lpstr>Begrünung_Sommer</vt:lpstr>
      <vt:lpstr>Böden</vt:lpstr>
      <vt:lpstr>DauerbegrünungohneLeguminosen</vt:lpstr>
      <vt:lpstr>Gassenanzahl</vt:lpstr>
      <vt:lpstr>Leguminosen</vt:lpstr>
      <vt:lpstr>Leguminosen_Bearbeitung</vt:lpstr>
      <vt:lpstr>Leguminosenbesatz</vt:lpstr>
      <vt:lpstr>Rebenwachstum</vt:lpstr>
      <vt:lpstr>Sommer</vt:lpstr>
    </vt:vector>
  </TitlesOfParts>
  <Company>Regierungspräsidium Darmstadt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Neckerauer, Bernd (RPDA)</dc:creator>
  <cp:lastModifiedBy>JungC1</cp:lastModifiedBy>
  <cp:lastPrinted>2018-02-14T12:41:26Z</cp:lastPrinted>
  <dcterms:created xsi:type="dcterms:W3CDTF">2017-10-11T13:49:43Z</dcterms:created>
  <dcterms:modified xsi:type="dcterms:W3CDTF">2018-02-22T11:07:53Z</dcterms:modified>
</cp:coreProperties>
</file>